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500" activeTab="5"/>
  </bookViews>
  <sheets>
    <sheet name="Előlap" sheetId="1" r:id="rId1"/>
    <sheet name="Eszközök" sheetId="2" r:id="rId2"/>
    <sheet name="Források" sheetId="3" r:id="rId3"/>
    <sheet name="Eredménykimutatás" sheetId="4" r:id="rId4"/>
    <sheet name="Közhaszn. melléklet" sheetId="5" r:id="rId5"/>
    <sheet name="1_Közhaszn. melléklet támoga." sheetId="6" r:id="rId6"/>
    <sheet name="Munka1" sheetId="7" r:id="rId7"/>
  </sheets>
  <definedNames>
    <definedName name="Excel_BuiltIn_Print_Area" localSheetId="0">'Előlap'!$B$1:$S$38</definedName>
    <definedName name="Excel_BuiltIn_Print_Area" localSheetId="1">'Eszközök'!$A$1:$S$41</definedName>
    <definedName name="Excel_BuiltIn_Print_Area" localSheetId="2">'Források'!$B$1:$S$44</definedName>
    <definedName name="_xlnm.Print_Area" localSheetId="0">'Előlap'!$B$1:$S$38</definedName>
    <definedName name="_xlnm.Print_Area" localSheetId="1">'Eszközök'!$A$1:$S$41</definedName>
    <definedName name="_xlnm.Print_Area" localSheetId="2">'Források'!$B$1:$S$44</definedName>
  </definedNames>
  <calcPr fullCalcOnLoad="1"/>
</workbook>
</file>

<file path=xl/sharedStrings.xml><?xml version="1.0" encoding="utf-8"?>
<sst xmlns="http://schemas.openxmlformats.org/spreadsheetml/2006/main" count="318" uniqueCount="207">
  <si>
    <t>A vállalkozás megnevezése :</t>
  </si>
  <si>
    <t>MAGYAR SAKK SZÖVETSÉG</t>
  </si>
  <si>
    <t>A vállalkozás címe, telefonszáma:</t>
  </si>
  <si>
    <t>1055 Budapest, Falk Miksa utca 10.</t>
  </si>
  <si>
    <t>Beszámololó forduló napja:</t>
  </si>
  <si>
    <t xml:space="preserve">Kelt.: Budapest, </t>
  </si>
  <si>
    <t>Eszközök (aktívák)</t>
  </si>
  <si>
    <t>Adatok e.Ft-ban</t>
  </si>
  <si>
    <t>Sor-
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</si>
  <si>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</si>
  <si>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</si>
  <si>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</si>
  <si>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</si>
  <si>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</si>
  <si>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</si>
  <si>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</si>
  <si>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</si>
  <si>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</si>
  <si>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1.</t>
  </si>
  <si>
    <t>A. Befektetett eszközök (2-4.sorok)</t>
  </si>
  <si>
    <t>2.</t>
  </si>
  <si>
    <t>I.</t>
  </si>
  <si>
    <t>Immateriális javak</t>
  </si>
  <si>
    <t>3.</t>
  </si>
  <si>
    <t>II.</t>
  </si>
  <si>
    <t>Tárgyi eszközök</t>
  </si>
  <si>
    <t>4.</t>
  </si>
  <si>
    <t>III.</t>
  </si>
  <si>
    <t>Befektetett pénzügyi eszközök</t>
  </si>
  <si>
    <t>5.</t>
  </si>
  <si>
    <t>B. Forgóeszközök (6-9.sorok)</t>
  </si>
  <si>
    <t>6.</t>
  </si>
  <si>
    <t>Készletek</t>
  </si>
  <si>
    <t>7.</t>
  </si>
  <si>
    <t>Követelések</t>
  </si>
  <si>
    <t>8.</t>
  </si>
  <si>
    <t>Értékpapírok</t>
  </si>
  <si>
    <t>9.</t>
  </si>
  <si>
    <t>IV.</t>
  </si>
  <si>
    <t>Pénzeszközök</t>
  </si>
  <si>
    <t>C.</t>
  </si>
  <si>
    <t>Aktív időbeli elhatárolás</t>
  </si>
  <si>
    <t>10.</t>
  </si>
  <si>
    <t>Eszközök (aktívák) összesen (1.+5.sor)</t>
  </si>
  <si>
    <t>Források (passzínák)</t>
  </si>
  <si>
    <t>11.</t>
  </si>
  <si>
    <t>C. Saját tőke (12.-16.sorok)</t>
  </si>
  <si>
    <t>12.</t>
  </si>
  <si>
    <t>Induló tőke/Jegyzett tőke</t>
  </si>
  <si>
    <t>13.</t>
  </si>
  <si>
    <t>Tőkeváltozás/eredmény</t>
  </si>
  <si>
    <t>14.</t>
  </si>
  <si>
    <t>Lekötött tartalék</t>
  </si>
  <si>
    <t>Értékelési tartalék</t>
  </si>
  <si>
    <t>15.</t>
  </si>
  <si>
    <t>V.</t>
  </si>
  <si>
    <t>Tárgyévi eredmény alaptevékenységből</t>
  </si>
  <si>
    <t>16.</t>
  </si>
  <si>
    <t>VI.</t>
  </si>
  <si>
    <t>Tárgyévi eredmény  vállalkozási tevékenységből</t>
  </si>
  <si>
    <t>18.</t>
  </si>
  <si>
    <t>E. Céltartalékok</t>
  </si>
  <si>
    <t>19.</t>
  </si>
  <si>
    <t>F. Kötelezettségek (20.-21.sorok)</t>
  </si>
  <si>
    <t>I</t>
  </si>
  <si>
    <t>Hátrasorolt kötelezettségek</t>
  </si>
  <si>
    <t>20.</t>
  </si>
  <si>
    <t>Hosszú lejáratú kötelezettségek</t>
  </si>
  <si>
    <t>21.</t>
  </si>
  <si>
    <t>Rövid lejáratú kötelezettségek</t>
  </si>
  <si>
    <t>G</t>
  </si>
  <si>
    <t>Passzív időbeli elhatárolás</t>
  </si>
  <si>
    <t>22.</t>
  </si>
  <si>
    <t>Források (passzívák) összesen:
(11.+17.+18.+19.sor)</t>
  </si>
  <si>
    <t>18197024-9312-516-01</t>
  </si>
  <si>
    <t>Statisztikai számjel</t>
  </si>
  <si>
    <t>EREDMENYKIMUTATÁS</t>
  </si>
  <si>
    <t>adatok eFt-ban</t>
  </si>
  <si>
    <t>Előző évek módosításai</t>
  </si>
  <si>
    <t>Alap-
tevékenység</t>
  </si>
  <si>
    <t>Vállalkozási
tevékenység</t>
  </si>
  <si>
    <t>Ősszesen</t>
  </si>
  <si>
    <t>Értékesítés nettó árbevétele</t>
  </si>
  <si>
    <t>Aktivált saját teljesítmények értéke</t>
  </si>
  <si>
    <t>Egyéb bevételek</t>
  </si>
  <si>
    <t xml:space="preserve">Ebből: tagdíj, </t>
  </si>
  <si>
    <t>alapítótól kapott befizetés</t>
  </si>
  <si>
    <t>- támogatások</t>
  </si>
  <si>
    <t>ebből: adományok</t>
  </si>
  <si>
    <t>4</t>
  </si>
  <si>
    <t>Pénzügyi műveletek bevételei</t>
  </si>
  <si>
    <t>Ebből támogatások</t>
  </si>
  <si>
    <t>A</t>
  </si>
  <si>
    <t>Összes bevétel (1+2+3+4+5)</t>
  </si>
  <si>
    <t>Ebből közhasznú tevékenység bevétele</t>
  </si>
  <si>
    <t>Anyagjellegű ráfordítások</t>
  </si>
  <si>
    <t>Személyi jellegű egyéb kifizetések</t>
  </si>
  <si>
    <t>Ebből vezető tisztségviselők juttatásai</t>
  </si>
  <si>
    <t>Értékcsökkenési leírás</t>
  </si>
  <si>
    <t>Egyéb ráfordítás</t>
  </si>
  <si>
    <t>Pénzügyi műveletek ráfordításai</t>
  </si>
  <si>
    <t>B. Összes ráfordítás (6+7+8+9+10+11)</t>
  </si>
  <si>
    <t>Ebből közhasznú tevékenység ráfordításai</t>
  </si>
  <si>
    <t>C. Adózás előtti eredmény (A-B)</t>
  </si>
  <si>
    <t>Adófizetési kötelezettség</t>
  </si>
  <si>
    <t>E. TÁRGYÉVI EREDMÉNY (D-13)</t>
  </si>
  <si>
    <t xml:space="preserve">Keltezés: Budapest, </t>
  </si>
  <si>
    <t>Közhasznúsági melléklet</t>
  </si>
  <si>
    <t>Közhasznú szervezet azonosító adatai</t>
  </si>
  <si>
    <t>Név</t>
  </si>
  <si>
    <t>Székhely</t>
  </si>
  <si>
    <t>1055 Budapest, Falk Miksa utca 101.</t>
  </si>
  <si>
    <t>Bejegyző határozat száma</t>
  </si>
  <si>
    <t>0100/Pk.60153/2001</t>
  </si>
  <si>
    <t>Nyilvántartási szám</t>
  </si>
  <si>
    <t>01-01-0000031</t>
  </si>
  <si>
    <t>Képviselő neve</t>
  </si>
  <si>
    <t>Kapás Róbert</t>
  </si>
  <si>
    <t>Tárgyévben végzett alapcél szerinti és közhasznú tevékenységek bemutatása</t>
  </si>
  <si>
    <t>Közhasznú tevékenységek bemutatása</t>
  </si>
  <si>
    <t>- közhasznú tevékenységhez kapcsolódó közfeladat</t>
  </si>
  <si>
    <t>Sportolás, versenyeztetés</t>
  </si>
  <si>
    <t>- közhasznú tevékenység célcsoportja</t>
  </si>
  <si>
    <t>területi sakkszövetségek, egyesületek, magánszemélyek</t>
  </si>
  <si>
    <t>- közhasznú tevékenységből részesülők létszáma</t>
  </si>
  <si>
    <t>- közhasznú tevékenységek főbb eredményei</t>
  </si>
  <si>
    <t>Közhasznú tevékenység érdekében felhasznált vagyon kimutatása</t>
  </si>
  <si>
    <t>-felhasznált vagyonelem megnevezése</t>
  </si>
  <si>
    <t>Vagyonelem értéke</t>
  </si>
  <si>
    <t>Felhasználás célja</t>
  </si>
  <si>
    <t>Tőkeváltozás alaptevékenység</t>
  </si>
  <si>
    <t>sport célú felhasználás</t>
  </si>
  <si>
    <t>Tőkeváltozás vállalkozási tevékenység</t>
  </si>
  <si>
    <t>Cél szerinti juttatások kimutatása</t>
  </si>
  <si>
    <t>- cél szerinti juttatás megnevezése</t>
  </si>
  <si>
    <t>Tárgy év</t>
  </si>
  <si>
    <t>verseny támogatás</t>
  </si>
  <si>
    <t>Vezető tisztségviselőknek nyújtott juttatás</t>
  </si>
  <si>
    <t>-tisztség</t>
  </si>
  <si>
    <t>Közhasznú jogállás megállapításához szükséges mutatók</t>
  </si>
  <si>
    <t>-alapadatok</t>
  </si>
  <si>
    <t>B. Éves összes bevétel</t>
  </si>
  <si>
    <t>- ebből</t>
  </si>
  <si>
    <t>C. SZJA 1%</t>
  </si>
  <si>
    <t>D. Közszolgáltatás bevétele</t>
  </si>
  <si>
    <t>E. Normatív támogatás</t>
  </si>
  <si>
    <t>F. AZ EU struk. Alapjaiból ill. a kohéziós alapból nyújtott támogatás</t>
  </si>
  <si>
    <t>G. Korrigált bevétel (B-(C+D+E+F))</t>
  </si>
  <si>
    <t>H. Összes ráfordítás</t>
  </si>
  <si>
    <t>I. ebból személyi jellegű</t>
  </si>
  <si>
    <t>J. Közhasznú tevékenység ráfordításai</t>
  </si>
  <si>
    <t>K. Adózott eredmény</t>
  </si>
  <si>
    <t>L. Szervezet munkájában közremőködő önkéntesek száma</t>
  </si>
  <si>
    <t>A kettős könyvvitelt vezető egyéb szervezet egyszerűsített beszámolója és közhasznúsági melléklete</t>
  </si>
  <si>
    <t>Magyar Sakk Szövetség</t>
  </si>
  <si>
    <t>1056 Budapest, Falk Miksa utca 10.</t>
  </si>
  <si>
    <t>1057 Budapest, Falk Miksa utca 10.</t>
  </si>
  <si>
    <t>1058 Budapest, Falk Miksa utca 10.</t>
  </si>
  <si>
    <t>1059 Budapest, Falk Miksa utca 10.</t>
  </si>
  <si>
    <t>1060 Budapest, Falk Miksa utca 10.</t>
  </si>
  <si>
    <t>Támogatási program elnevezése</t>
  </si>
  <si>
    <t>Támogató megnevezése</t>
  </si>
  <si>
    <t>Támogatás forrása</t>
  </si>
  <si>
    <t>Központi költségvetés</t>
  </si>
  <si>
    <t>Önkormányzati költségvetés</t>
  </si>
  <si>
    <t>Nemzetközi forrás</t>
  </si>
  <si>
    <t>Más gazdálkodó</t>
  </si>
  <si>
    <t>Támogatás időtartama</t>
  </si>
  <si>
    <t>Támogatási összeg</t>
  </si>
  <si>
    <t xml:space="preserve"> - ebből tárgyévre jutó összeg</t>
  </si>
  <si>
    <t xml:space="preserve"> - ebből tárgyévben felhasznált összeg</t>
  </si>
  <si>
    <t xml:space="preserve"> - ebből tárgyévben folyósított összeg</t>
  </si>
  <si>
    <t>Támogatás típusa</t>
  </si>
  <si>
    <t>visszatérítendő</t>
  </si>
  <si>
    <t>vissza nem térítendő</t>
  </si>
  <si>
    <t>Tárgyévben felhasznált összeg részletezése jogcímenként</t>
  </si>
  <si>
    <t>- ebből személyi</t>
  </si>
  <si>
    <t>- ebből dologi</t>
  </si>
  <si>
    <t>- ebből felhalmozási</t>
  </si>
  <si>
    <t>Összesen</t>
  </si>
  <si>
    <t>Támogatás tárgyévi felhasználásának szöveges bemutatása</t>
  </si>
  <si>
    <t>Az üzleti évben végzett főbb tevékenységek és programok bemutatása</t>
  </si>
  <si>
    <t>2023. december 31.</t>
  </si>
  <si>
    <t>2023. ÉV</t>
  </si>
  <si>
    <t xml:space="preserve">Működési Támogatás </t>
  </si>
  <si>
    <t>Működési Támogatás</t>
  </si>
  <si>
    <t>A
hazai tehetséges magyar fiatalok nemzetközi versenyeken, valamint a Magyarországot
képviselő tanulók, csapatok diákolimpiákon és világversenyeken való részvételének
támogatása</t>
  </si>
  <si>
    <t xml:space="preserve">Hurrásakk-10 Város a Gyermeksakkozásért Program megvalósítása </t>
  </si>
  <si>
    <t>2024. évi Sakkolimpia és a FIDE 2024. évi Kongresszusának megrendezése</t>
  </si>
  <si>
    <t>Nemzeti Versenysport Szövetség támogatás</t>
  </si>
  <si>
    <t>Honvédelmi Minisztérium Sportért Felelős Államtitkárság</t>
  </si>
  <si>
    <t>Nemzeti Kulturális Támogatáskezelő</t>
  </si>
  <si>
    <t>Aktív és Ökuturisztikai Fejlesztési Központ Nonprofit Kft.</t>
  </si>
  <si>
    <t>Nemzeti Rendezvényszervező Nonprofit Ügynökség</t>
  </si>
  <si>
    <t xml:space="preserve">Nemzeti Versenyport Szövetség </t>
  </si>
  <si>
    <t>A Magyar Sakk Szövetség jelen támogatásból a zavartalan működéshez szükséges bérleti díjat, illetve a munkaviszonyban álló dolgozók bérezésének, valamint a szervezet rezsiköltségeinek, könyvelési és könyvvizsgálati költségeinek, illetve a szervezet által megbízott sportszakemberek díjának egy részét finanszírozza. Mindezen költségek fedezete szervezetünk zökkenőmentes működéséhez elengedhetetlen.
A támogatás felhasználása azon célokat szolgálja, melyeket a kérelem benyújtásával egyidejűleg beadott 2023. évi szakmai tervünkben részletesen kifejtettünk.</t>
  </si>
  <si>
    <t>Utánpótlás-nevelés, ifjúsági sakk és U25-ös válogatott támogatásának tárgyában: 2024-ben Budapest sakkolimpiát rendez, ahol hazánk, mint rendező ország nemenként több csapatot is indíthat. A Magyar Sakk Szövetség Elnökségének döntése értelmében egyik csapatunk egy 25 év alatti ifjúságiakból és fiatal felnőttekből álló válogatott lesz, akiknek a megfelelő felkészítése létfontosságú.</t>
  </si>
  <si>
    <t xml:space="preserve">Terbe Júlianna versenytámogatási keret. Elkölthető: versenyzési költségre, nevezésre, szállásra, utazásra. </t>
  </si>
  <si>
    <t>A programban résztvevő szervezőbázis vállalja, hogy: ◦ 7 versenynap keretében megszervezi és lebonyolítja a HURRÁSAKK versenysorozat eseményeit,
◦ az elvárt létszámnak megfelelő (legalább 50 fő) versenyző részvételét biztosítja az egyes versenynapokon,
◦ a versenysorozat eseményeit 2023. október és 2024 április közötti időszakban megvalósítja,
◦ Versenynaptárt készít az általa szervezett események időpontjának, helyszínének megjelölésével 2023. október 1-ig és azt a versenysorozat központi honlapján (www.hurrasakk.hu) elérhetővé teszi,
◦ A támogatási szerződésben megfogalmazott elszámolási kötelezettségének a megadott időpontig eleget tesz.</t>
  </si>
  <si>
    <t>A 2024-es Sakkolimpia és a FIDE 2024.-évi Kongresszusának megrendezésre született együttműködési megállapodás értelmében a Sakkszövetség a továbbadott támogatást a fenti feladatok végrehajtására kapta.</t>
  </si>
  <si>
    <t>A szervezet tevékenységeihez kapcsolódóan a koronavírus-világjárvány közösségi életet érintő hátrányos hatásainak enyhítése, az egyéni és közösségi sportolás támogatása</t>
  </si>
  <si>
    <t xml:space="preserve">Az iroda működtetése, bérek és járulékaik, bérleti díjak,rezsi,könyvelés, könyvvizsgálat, sportszakemberek megbízási díjai. </t>
  </si>
  <si>
    <t xml:space="preserve">Edzőtáborok: 
A Magyar Sakk Szövetség hosszútávú megállapodást kötött a Kincsem Lovaspark Rendezvényközponttal, ahol a fejlesztő edzőtáborokat nyugodt körülmények között tudjuk megrendezni. A helyszín tökéletesen megfelelő a több csoportban történő oktatáshoz, valamint a gyakorló versenyek lebonyolításához. A környezet pedig kiváló lehetőséget ad a képzés szüneteiben történő kikapcsolódásra, a következő kurzus ráhangolására. A Központi képzésen nemzetközi nagymester és mester szintű sakkozók oktatnak, felépített tematika alapján, napi 6-8 órában. 2023 évben összesen 8 edzőtábor bonyolódik le, edzőtáboronként 5 napos intenzív képzés keretén belül. Versenyek rendezése: 
         Egyéni Diákolimpia 2023.
A Kincsem Hotelben rendezünk egyéb ifjúsági versenyeket is, amennyiben azt a verseny létszáma megengedni. 2023 évben itt kerül lebonyolításra az Egyéni Diákolimpia. A Diákolimpia sorozat célja a tömegsport hangsúlyozása, amely sorozat hozzájárul az utánpótlás nevelésben történő tehetségek felkutatására, kiemelésére. A Diákolimpia rendszerén belül a sakk sport képes a legnagyobb tömegeket megmozdítani a felmenő rendszerben. 
  Magyar Rapid Egyéni és Csapat Bajnokság 2023.
A nagyobb létszám miatt ezt a versenyt nem tudtuk a Kincsem Rendezvényközpontban megrendezni, a Miskolci Rendvédelmi Technikum adott otthont a bajnokságnak. A Diákolimpia egyéni és csapat tapasztalatszerzést jelent az ifjúsági éljátékosaink továbbá a kisebbek részére is, továbbá a korcsoportos elosztás miatt (U8, U10, U12, U14, U16 és U18) lehetőséget biztosít a Rapid Európa-Bajnokságra történő kijutásra. Az esemény létszáma 300-400 között mozog, akik versenyengedéllyel és egyesülettel rendelkeznek, ezen a magyar döntőn tud megtörténni a tehetség kiválasztása.  </t>
  </si>
  <si>
    <t>A támogatás 2024 áprilásban kerül felhasználásra, a női Európa Bajnokságon való részvételre, Rodoszon.</t>
  </si>
  <si>
    <t>A program tervezett megvalósítását, annak szakmai tartalmának teljesítését, a támogatási szerződésben vállalt feladatok megvalósulását, a program felelős vezetője (Molnár Béla programfelelős) ellenőrzi. A támogatási szerződések megkötését és az elszámolási kötelezettség végrehajtását a Magyar Sakkszövetség feladatköre.
Az előkészítés során (a támogatási szerződések MSSZ által történő megkötését követően) első ütemben a versenysorozat hivatalos honlapja készül el, a szükséges információkkal (az egyes szervezőbázisok eseménynaptárainak feltöltésével, egységes versenykiírás ismertetésével, a támogatási szerződésben szereplő lebonyolítók megjelölésével) A honlap megtervezése és az elküldött információk feltöltése, jegyzőkönyvek feldolgozása Szabó Zsolt számítástechnikai munkatárs feladata, valamint a Hurrá Pontok számítása és honlapon történő megjelenítése.
A megvalósítás folyamatos szakmai felügyelet mellett zajlik, a honlapon történő tájékoztatási kötelezettség (jegyzőkönyvek határidőig történő megküldése, publikálása) ellenőrzésével.
Az MSSZ-el történő kapcsolattartás és a versenysorozatot lezáró Gála-verseny főszervezője Korpics Zsolt nemzetközi mester lesz.</t>
  </si>
  <si>
    <t>Az alábbi, olimpiai előkészületekkel kapcsolatos feladatokat végrehajtó személyek személyi jellegű bérköltségének finanszíroztuk a támogatásból: Sportigazgató, 
Bíróképzésért felelős munkatárs
Rendezvényszervezésért felelős munkatárs
Sportszakmai tanácsadó
Döntéshozó testületi tag
Kommunikációs munkatárs
Informatikai tanácsadó
Sakkolimpia Irodavezető
Olimpiai U-25 csapat kapitánya (válogatás, felkészítés)
Olimpiai U-25 edzőtáborokban oktatók díja
Olimpiai U-25 képzések kidolgozásának díja 
Felnőtt válogatott kapitányok
Felnőtt válogatott szekundánsok (felkészítők)
Olimpiai U-25 válogatottak edzéstámogatása     Válogatott játékosok felkészülési pénze
Edzőtáborok személyi költsége
Sportszakmai felkészülés/sportolók összesen
Olimpiai versenybírói adatbázis összeállítása
Versenybírói tananyagfejlesztés
Versenybíró-képzések előadói díjai</t>
  </si>
  <si>
    <t>Ifjúsági nemzetközi versenyeken való szállás, nevezés, utazási költségek finanszírozása. Összhangban a 2022. évi működési támogatással, a Sport XXI. támogatással, a Feltörekvő sportágak támogatásával, valamint az egyéb állami céltámogatásokkal, de azokon túlmutatóan a Magyar Sakkszövetség által megvalósított programokat, azokon belül elsősorban legjobb ifjúsági
versenyzőink világversenyen való részvételét, valamint az ahhoz kapcsolódó sportszakmai feladatok ellátását finanszíroztuk a kapott működési többlettámogatásból.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</si>
</sst>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yyyy/\ mmmm\ d\."/>
    <numFmt numFmtId="165" formatCode="[$-40E]yyyy/\ mmm/\ d\.;@"/>
  </numFmts>
  <fonts count="55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sz val="14"/>
      <color indexed="8"/>
      <name val="Arial CE"/>
      <family val="0"/>
    </font>
    <font>
      <sz val="14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2"/>
      <color indexed="8"/>
      <name val="Arial CE"/>
      <family val="0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left" readingOrder="1"/>
    </xf>
    <xf numFmtId="49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8" fillId="33" borderId="12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11" xfId="0" applyNumberFormat="1" applyFont="1" applyFill="1" applyBorder="1" applyAlignment="1" applyProtection="1">
      <alignment vertical="center"/>
      <protection hidden="1"/>
    </xf>
    <xf numFmtId="49" fontId="2" fillId="33" borderId="13" xfId="0" applyNumberFormat="1" applyFont="1" applyFill="1" applyBorder="1" applyAlignment="1" applyProtection="1">
      <alignment vertical="center"/>
      <protection hidden="1"/>
    </xf>
    <xf numFmtId="49" fontId="0" fillId="33" borderId="13" xfId="0" applyNumberFormat="1" applyFont="1" applyFill="1" applyBorder="1" applyAlignment="1" applyProtection="1">
      <alignment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49" fontId="2" fillId="33" borderId="13" xfId="0" applyNumberFormat="1" applyFont="1" applyFill="1" applyBorder="1" applyAlignment="1" applyProtection="1">
      <alignment horizontal="center" vertical="center"/>
      <protection hidden="1"/>
    </xf>
    <xf numFmtId="49" fontId="0" fillId="33" borderId="15" xfId="0" applyNumberFormat="1" applyFont="1" applyFill="1" applyBorder="1" applyAlignment="1" applyProtection="1">
      <alignment horizontal="center" vertical="center"/>
      <protection hidden="1"/>
    </xf>
    <xf numFmtId="49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8" fillId="33" borderId="17" xfId="0" applyNumberFormat="1" applyFont="1" applyFill="1" applyBorder="1" applyAlignment="1" applyProtection="1">
      <alignment vertical="center"/>
      <protection hidden="1"/>
    </xf>
    <xf numFmtId="49" fontId="8" fillId="33" borderId="18" xfId="0" applyNumberFormat="1" applyFont="1" applyFill="1" applyBorder="1" applyAlignment="1" applyProtection="1">
      <alignment vertical="center"/>
      <protection hidden="1"/>
    </xf>
    <xf numFmtId="3" fontId="8" fillId="33" borderId="19" xfId="0" applyNumberFormat="1" applyFont="1" applyFill="1" applyBorder="1" applyAlignment="1" applyProtection="1">
      <alignment vertical="center"/>
      <protection hidden="1" locked="0"/>
    </xf>
    <xf numFmtId="49" fontId="8" fillId="33" borderId="20" xfId="0" applyNumberFormat="1" applyFont="1" applyFill="1" applyBorder="1" applyAlignment="1" applyProtection="1">
      <alignment vertical="center"/>
      <protection hidden="1"/>
    </xf>
    <xf numFmtId="3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49" fontId="11" fillId="33" borderId="2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7" fillId="33" borderId="11" xfId="0" applyNumberFormat="1" applyFont="1" applyFill="1" applyBorder="1" applyAlignment="1" applyProtection="1">
      <alignment vertical="center"/>
      <protection hidden="1"/>
    </xf>
    <xf numFmtId="49" fontId="7" fillId="33" borderId="13" xfId="0" applyNumberFormat="1" applyFont="1" applyFill="1" applyBorder="1" applyAlignment="1" applyProtection="1">
      <alignment vertical="center"/>
      <protection hidden="1"/>
    </xf>
    <xf numFmtId="49" fontId="0" fillId="33" borderId="13" xfId="0" applyNumberFormat="1" applyFill="1" applyBorder="1" applyAlignment="1" applyProtection="1">
      <alignment vertical="center"/>
      <protection hidden="1"/>
    </xf>
    <xf numFmtId="49" fontId="7" fillId="33" borderId="14" xfId="0" applyNumberFormat="1" applyFont="1" applyFill="1" applyBorder="1" applyAlignment="1" applyProtection="1">
      <alignment horizontal="center" vertical="center"/>
      <protection hidden="1"/>
    </xf>
    <xf numFmtId="49" fontId="7" fillId="33" borderId="13" xfId="0" applyNumberFormat="1" applyFont="1" applyFill="1" applyBorder="1" applyAlignment="1" applyProtection="1">
      <alignment horizontal="center" vertical="center"/>
      <protection hidden="1"/>
    </xf>
    <xf numFmtId="49" fontId="0" fillId="33" borderId="15" xfId="0" applyNumberFormat="1" applyFill="1" applyBorder="1" applyAlignment="1" applyProtection="1">
      <alignment horizontal="center" vertical="center"/>
      <protection hidden="1"/>
    </xf>
    <xf numFmtId="49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6" xfId="0" applyNumberFormat="1" applyFont="1" applyFill="1" applyBorder="1" applyAlignment="1" applyProtection="1">
      <alignment horizontal="center" vertical="center"/>
      <protection hidden="1"/>
    </xf>
    <xf numFmtId="3" fontId="8" fillId="33" borderId="21" xfId="0" applyNumberFormat="1" applyFont="1" applyFill="1" applyBorder="1" applyAlignment="1" applyProtection="1">
      <alignment horizontal="center" vertical="center"/>
      <protection hidden="1" locked="0"/>
    </xf>
    <xf numFmtId="3" fontId="8" fillId="33" borderId="22" xfId="0" applyNumberFormat="1" applyFont="1" applyFill="1" applyBorder="1" applyAlignment="1" applyProtection="1">
      <alignment vertical="center"/>
      <protection hidden="1" locked="0"/>
    </xf>
    <xf numFmtId="3" fontId="12" fillId="33" borderId="23" xfId="0" applyNumberFormat="1" applyFont="1" applyFill="1" applyBorder="1" applyAlignment="1" applyProtection="1">
      <alignment horizontal="center" vertical="center"/>
      <protection hidden="1" locked="0"/>
    </xf>
    <xf numFmtId="3" fontId="8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8" fillId="33" borderId="25" xfId="0" applyNumberFormat="1" applyFont="1" applyFill="1" applyBorder="1" applyAlignment="1" applyProtection="1">
      <alignment vertical="center"/>
      <protection hidden="1"/>
    </xf>
    <xf numFmtId="3" fontId="8" fillId="33" borderId="26" xfId="0" applyNumberFormat="1" applyFont="1" applyFill="1" applyBorder="1" applyAlignment="1" applyProtection="1">
      <alignment vertical="center"/>
      <protection hidden="1" locked="0"/>
    </xf>
    <xf numFmtId="3" fontId="11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11" fillId="33" borderId="25" xfId="0" applyNumberFormat="1" applyFont="1" applyFill="1" applyBorder="1" applyAlignment="1" applyProtection="1">
      <alignment vertical="center"/>
      <protection hidden="1"/>
    </xf>
    <xf numFmtId="3" fontId="11" fillId="33" borderId="26" xfId="0" applyNumberFormat="1" applyFont="1" applyFill="1" applyBorder="1" applyAlignment="1" applyProtection="1">
      <alignment vertical="center"/>
      <protection hidden="1"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9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7" fillId="33" borderId="27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49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26" xfId="0" applyNumberFormat="1" applyFont="1" applyFill="1" applyBorder="1" applyAlignment="1" applyProtection="1">
      <alignment horizontal="center" vertical="center"/>
      <protection hidden="1"/>
    </xf>
    <xf numFmtId="49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8" fillId="34" borderId="19" xfId="0" applyNumberFormat="1" applyFont="1" applyFill="1" applyBorder="1" applyAlignment="1" applyProtection="1">
      <alignment vertical="center"/>
      <protection hidden="1" locked="0"/>
    </xf>
    <xf numFmtId="49" fontId="8" fillId="33" borderId="29" xfId="0" applyNumberFormat="1" applyFont="1" applyFill="1" applyBorder="1" applyAlignment="1" applyProtection="1">
      <alignment vertical="center"/>
      <protection hidden="1"/>
    </xf>
    <xf numFmtId="3" fontId="8" fillId="34" borderId="26" xfId="0" applyNumberFormat="1" applyFont="1" applyFill="1" applyBorder="1" applyAlignment="1" applyProtection="1">
      <alignment vertical="center"/>
      <protection hidden="1" locked="0"/>
    </xf>
    <xf numFmtId="3" fontId="11" fillId="34" borderId="26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>
      <alignment/>
    </xf>
    <xf numFmtId="49" fontId="8" fillId="33" borderId="30" xfId="0" applyNumberFormat="1" applyFont="1" applyFill="1" applyBorder="1" applyAlignment="1" applyProtection="1">
      <alignment vertical="center"/>
      <protection hidden="1"/>
    </xf>
    <xf numFmtId="3" fontId="8" fillId="33" borderId="31" xfId="0" applyNumberFormat="1" applyFont="1" applyFill="1" applyBorder="1" applyAlignment="1" applyProtection="1">
      <alignment vertical="center"/>
      <protection hidden="1" locked="0"/>
    </xf>
    <xf numFmtId="3" fontId="8" fillId="34" borderId="22" xfId="0" applyNumberFormat="1" applyFont="1" applyFill="1" applyBorder="1" applyAlignment="1" applyProtection="1">
      <alignment vertical="center"/>
      <protection hidden="1" locked="0"/>
    </xf>
    <xf numFmtId="3" fontId="11" fillId="33" borderId="19" xfId="0" applyNumberFormat="1" applyFont="1" applyFill="1" applyBorder="1" applyAlignment="1" applyProtection="1">
      <alignment vertical="center"/>
      <protection hidden="1" locked="0"/>
    </xf>
    <xf numFmtId="3" fontId="11" fillId="34" borderId="19" xfId="0" applyNumberFormat="1" applyFont="1" applyFill="1" applyBorder="1" applyAlignment="1" applyProtection="1">
      <alignment vertical="center"/>
      <protection hidden="1" locked="0"/>
    </xf>
    <xf numFmtId="3" fontId="10" fillId="33" borderId="0" xfId="0" applyNumberFormat="1" applyFont="1" applyFill="1" applyBorder="1" applyAlignment="1" applyProtection="1">
      <alignment vertical="center"/>
      <protection hidden="1"/>
    </xf>
    <xf numFmtId="3" fontId="8" fillId="33" borderId="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/>
      <protection hidden="1"/>
    </xf>
    <xf numFmtId="0" fontId="0" fillId="0" borderId="0" xfId="56" applyAlignment="1">
      <alignment horizontal="center"/>
      <protection/>
    </xf>
    <xf numFmtId="0" fontId="0" fillId="0" borderId="0" xfId="56">
      <alignment/>
      <protection/>
    </xf>
    <xf numFmtId="3" fontId="0" fillId="0" borderId="0" xfId="56" applyNumberFormat="1">
      <alignment/>
      <protection/>
    </xf>
    <xf numFmtId="0" fontId="9" fillId="0" borderId="32" xfId="56" applyFont="1" applyBorder="1" applyAlignment="1">
      <alignment horizontal="left"/>
      <protection/>
    </xf>
    <xf numFmtId="0" fontId="0" fillId="0" borderId="32" xfId="56" applyBorder="1">
      <alignment/>
      <protection/>
    </xf>
    <xf numFmtId="3" fontId="0" fillId="0" borderId="32" xfId="56" applyNumberFormat="1" applyBorder="1">
      <alignment/>
      <protection/>
    </xf>
    <xf numFmtId="0" fontId="3" fillId="0" borderId="32" xfId="56" applyFont="1" applyBorder="1" applyAlignment="1">
      <alignment horizontal="center"/>
      <protection/>
    </xf>
    <xf numFmtId="0" fontId="3" fillId="0" borderId="32" xfId="56" applyFont="1" applyBorder="1">
      <alignment/>
      <protection/>
    </xf>
    <xf numFmtId="0" fontId="0" fillId="0" borderId="32" xfId="56" applyBorder="1" applyAlignment="1">
      <alignment horizontal="center"/>
      <protection/>
    </xf>
    <xf numFmtId="0" fontId="0" fillId="0" borderId="32" xfId="56" applyFont="1" applyBorder="1" applyAlignment="1">
      <alignment wrapText="1"/>
      <protection/>
    </xf>
    <xf numFmtId="0" fontId="0" fillId="0" borderId="32" xfId="56" applyFont="1" applyBorder="1">
      <alignment/>
      <protection/>
    </xf>
    <xf numFmtId="0" fontId="3" fillId="0" borderId="32" xfId="56" applyFont="1" applyFill="1" applyBorder="1">
      <alignment/>
      <protection/>
    </xf>
    <xf numFmtId="3" fontId="3" fillId="0" borderId="32" xfId="56" applyNumberFormat="1" applyFont="1" applyBorder="1">
      <alignment/>
      <protection/>
    </xf>
    <xf numFmtId="0" fontId="3" fillId="0" borderId="0" xfId="56" applyFont="1">
      <alignment/>
      <protection/>
    </xf>
    <xf numFmtId="0" fontId="0" fillId="0" borderId="32" xfId="56" applyFont="1" applyBorder="1" applyAlignment="1">
      <alignment vertical="center"/>
      <protection/>
    </xf>
    <xf numFmtId="0" fontId="0" fillId="0" borderId="32" xfId="56" applyFont="1" applyFill="1" applyBorder="1">
      <alignment/>
      <protection/>
    </xf>
    <xf numFmtId="3" fontId="0" fillId="0" borderId="32" xfId="56" applyNumberFormat="1" applyFont="1" applyFill="1" applyBorder="1">
      <alignment/>
      <protection/>
    </xf>
    <xf numFmtId="3" fontId="0" fillId="0" borderId="32" xfId="56" applyNumberFormat="1" applyFill="1" applyBorder="1">
      <alignment/>
      <protection/>
    </xf>
    <xf numFmtId="3" fontId="3" fillId="0" borderId="32" xfId="56" applyNumberFormat="1" applyFont="1" applyFill="1" applyBorder="1">
      <alignment/>
      <protection/>
    </xf>
    <xf numFmtId="3" fontId="0" fillId="34" borderId="32" xfId="56" applyNumberFormat="1" applyFill="1" applyBorder="1">
      <alignment/>
      <protection/>
    </xf>
    <xf numFmtId="0" fontId="0" fillId="0" borderId="0" xfId="56" applyFill="1" applyAlignment="1">
      <alignment horizontal="left"/>
      <protection/>
    </xf>
    <xf numFmtId="3" fontId="0" fillId="0" borderId="0" xfId="56" applyNumberFormat="1" applyFill="1">
      <alignment/>
      <protection/>
    </xf>
    <xf numFmtId="0" fontId="0" fillId="0" borderId="0" xfId="56" applyFill="1">
      <alignment/>
      <protection/>
    </xf>
    <xf numFmtId="0" fontId="0" fillId="0" borderId="32" xfId="56" applyFill="1" applyBorder="1" applyAlignment="1">
      <alignment horizontal="left"/>
      <protection/>
    </xf>
    <xf numFmtId="0" fontId="9" fillId="0" borderId="32" xfId="56" applyFont="1" applyFill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left"/>
      <protection/>
    </xf>
    <xf numFmtId="0" fontId="0" fillId="0" borderId="32" xfId="56" applyFont="1" applyFill="1" applyBorder="1" applyAlignment="1">
      <alignment horizontal="left" wrapText="1"/>
      <protection/>
    </xf>
    <xf numFmtId="0" fontId="0" fillId="0" borderId="0" xfId="56" applyFill="1" applyAlignment="1">
      <alignment wrapText="1"/>
      <protection/>
    </xf>
    <xf numFmtId="3" fontId="13" fillId="0" borderId="32" xfId="56" applyNumberFormat="1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center" wrapText="1"/>
      <protection/>
    </xf>
    <xf numFmtId="3" fontId="3" fillId="0" borderId="32" xfId="56" applyNumberFormat="1" applyFont="1" applyBorder="1" applyAlignment="1">
      <alignment horizontal="center"/>
      <protection/>
    </xf>
    <xf numFmtId="3" fontId="13" fillId="0" borderId="32" xfId="56" applyNumberFormat="1" applyFont="1" applyBorder="1" applyAlignment="1">
      <alignment horizontal="center" wrapText="1"/>
      <protection/>
    </xf>
    <xf numFmtId="3" fontId="3" fillId="0" borderId="32" xfId="56" applyNumberFormat="1" applyFont="1" applyBorder="1" applyAlignment="1">
      <alignment horizontal="center" vertical="center"/>
      <protection/>
    </xf>
    <xf numFmtId="3" fontId="0" fillId="0" borderId="32" xfId="56" applyNumberFormat="1" applyFont="1" applyBorder="1">
      <alignment/>
      <protection/>
    </xf>
    <xf numFmtId="3" fontId="1" fillId="0" borderId="32" xfId="56" applyNumberFormat="1" applyFont="1" applyBorder="1">
      <alignment/>
      <protection/>
    </xf>
    <xf numFmtId="0" fontId="3" fillId="0" borderId="32" xfId="56" applyFont="1" applyBorder="1" applyAlignment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/>
      <protection hidden="1" locked="0"/>
    </xf>
    <xf numFmtId="0" fontId="0" fillId="33" borderId="0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Border="1" applyAlignment="1" applyProtection="1">
      <alignment horizontal="left"/>
      <protection hidden="1"/>
    </xf>
    <xf numFmtId="164" fontId="2" fillId="33" borderId="0" xfId="0" applyNumberFormat="1" applyFont="1" applyFill="1" applyBorder="1" applyAlignment="1" applyProtection="1">
      <alignment horizontal="left"/>
      <protection hidden="1" locked="0"/>
    </xf>
    <xf numFmtId="0" fontId="6" fillId="33" borderId="0" xfId="0" applyNumberFormat="1" applyFont="1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>
      <alignment horizontal="center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33" xfId="0" applyNumberFormat="1" applyFont="1" applyFill="1" applyBorder="1" applyAlignment="1" applyProtection="1">
      <alignment horizontal="center" vertical="center"/>
      <protection hidden="1"/>
    </xf>
    <xf numFmtId="49" fontId="7" fillId="33" borderId="34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35" xfId="0" applyNumberFormat="1" applyFont="1" applyFill="1" applyBorder="1" applyAlignment="1" applyProtection="1">
      <alignment horizontal="center" vertical="center"/>
      <protection hidden="1"/>
    </xf>
    <xf numFmtId="49" fontId="7" fillId="33" borderId="36" xfId="0" applyNumberFormat="1" applyFont="1" applyFill="1" applyBorder="1" applyAlignment="1" applyProtection="1">
      <alignment vertical="center"/>
      <protection hidden="1"/>
    </xf>
    <xf numFmtId="3" fontId="9" fillId="33" borderId="37" xfId="0" applyNumberFormat="1" applyFont="1" applyFill="1" applyBorder="1" applyAlignment="1" applyProtection="1">
      <alignment vertical="center"/>
      <protection locked="0"/>
    </xf>
    <xf numFmtId="3" fontId="9" fillId="33" borderId="37" xfId="0" applyNumberFormat="1" applyFont="1" applyFill="1" applyBorder="1" applyAlignment="1" applyProtection="1">
      <alignment vertical="center"/>
      <protection hidden="1"/>
    </xf>
    <xf numFmtId="3" fontId="9" fillId="33" borderId="38" xfId="0" applyNumberFormat="1" applyFont="1" applyFill="1" applyBorder="1" applyAlignment="1" applyProtection="1">
      <alignment vertical="center"/>
      <protection hidden="1"/>
    </xf>
    <xf numFmtId="49" fontId="8" fillId="33" borderId="18" xfId="0" applyNumberFormat="1" applyFont="1" applyFill="1" applyBorder="1" applyAlignment="1" applyProtection="1">
      <alignment vertical="center"/>
      <protection hidden="1"/>
    </xf>
    <xf numFmtId="3" fontId="8" fillId="33" borderId="19" xfId="0" applyNumberFormat="1" applyFont="1" applyFill="1" applyBorder="1" applyAlignment="1" applyProtection="1">
      <alignment vertical="center"/>
      <protection hidden="1" locked="0"/>
    </xf>
    <xf numFmtId="3" fontId="8" fillId="33" borderId="39" xfId="0" applyNumberFormat="1" applyFont="1" applyFill="1" applyBorder="1" applyAlignment="1" applyProtection="1">
      <alignment vertical="center"/>
      <protection hidden="1" locked="0"/>
    </xf>
    <xf numFmtId="3" fontId="10" fillId="33" borderId="37" xfId="0" applyNumberFormat="1" applyFont="1" applyFill="1" applyBorder="1" applyAlignment="1" applyProtection="1">
      <alignment vertical="center"/>
      <protection hidden="1"/>
    </xf>
    <xf numFmtId="3" fontId="10" fillId="33" borderId="37" xfId="0" applyNumberFormat="1" applyFont="1" applyFill="1" applyBorder="1" applyAlignment="1" applyProtection="1">
      <alignment vertical="center"/>
      <protection hidden="1"/>
    </xf>
    <xf numFmtId="3" fontId="10" fillId="33" borderId="38" xfId="0" applyNumberFormat="1" applyFont="1" applyFill="1" applyBorder="1" applyAlignment="1" applyProtection="1">
      <alignment vertical="center"/>
      <protection hidden="1"/>
    </xf>
    <xf numFmtId="49" fontId="8" fillId="33" borderId="31" xfId="0" applyNumberFormat="1" applyFont="1" applyFill="1" applyBorder="1" applyAlignment="1" applyProtection="1">
      <alignment vertical="center"/>
      <protection hidden="1"/>
    </xf>
    <xf numFmtId="3" fontId="8" fillId="33" borderId="40" xfId="0" applyNumberFormat="1" applyFont="1" applyFill="1" applyBorder="1" applyAlignment="1" applyProtection="1">
      <alignment vertical="center"/>
      <protection hidden="1" locked="0"/>
    </xf>
    <xf numFmtId="3" fontId="8" fillId="33" borderId="41" xfId="0" applyNumberFormat="1" applyFont="1" applyFill="1" applyBorder="1" applyAlignment="1" applyProtection="1">
      <alignment vertical="center"/>
      <protection hidden="1" locked="0"/>
    </xf>
    <xf numFmtId="49" fontId="11" fillId="33" borderId="42" xfId="0" applyNumberFormat="1" applyFont="1" applyFill="1" applyBorder="1" applyAlignment="1" applyProtection="1">
      <alignment vertical="center"/>
      <protection hidden="1"/>
    </xf>
    <xf numFmtId="3" fontId="11" fillId="33" borderId="33" xfId="0" applyNumberFormat="1" applyFont="1" applyFill="1" applyBorder="1" applyAlignment="1" applyProtection="1">
      <alignment vertical="center"/>
      <protection hidden="1" locked="0"/>
    </xf>
    <xf numFmtId="3" fontId="11" fillId="33" borderId="35" xfId="0" applyNumberFormat="1" applyFont="1" applyFill="1" applyBorder="1" applyAlignment="1" applyProtection="1">
      <alignment vertical="center"/>
      <protection hidden="1" locked="0"/>
    </xf>
    <xf numFmtId="49" fontId="2" fillId="33" borderId="43" xfId="0" applyNumberFormat="1" applyFont="1" applyFill="1" applyBorder="1" applyAlignment="1" applyProtection="1">
      <alignment vertical="center"/>
      <protection hidden="1"/>
    </xf>
    <xf numFmtId="49" fontId="7" fillId="33" borderId="10" xfId="0" applyNumberFormat="1" applyFont="1" applyFill="1" applyBorder="1" applyAlignment="1" applyProtection="1">
      <alignment horizontal="left" vertical="center"/>
      <protection hidden="1"/>
    </xf>
    <xf numFmtId="3" fontId="9" fillId="33" borderId="44" xfId="0" applyNumberFormat="1" applyFont="1" applyFill="1" applyBorder="1" applyAlignment="1" applyProtection="1">
      <alignment vertical="center"/>
      <protection hidden="1"/>
    </xf>
    <xf numFmtId="3" fontId="9" fillId="33" borderId="34" xfId="0" applyNumberFormat="1" applyFont="1" applyFill="1" applyBorder="1" applyAlignment="1" applyProtection="1">
      <alignment vertical="center"/>
      <protection hidden="1"/>
    </xf>
    <xf numFmtId="3" fontId="9" fillId="33" borderId="10" xfId="0" applyNumberFormat="1" applyFont="1" applyFill="1" applyBorder="1" applyAlignment="1" applyProtection="1">
      <alignment vertical="center"/>
      <protection hidden="1"/>
    </xf>
    <xf numFmtId="165" fontId="2" fillId="33" borderId="0" xfId="0" applyNumberFormat="1" applyFont="1" applyFill="1" applyBorder="1" applyAlignment="1" applyProtection="1">
      <alignment horizontal="left"/>
      <protection hidden="1"/>
    </xf>
    <xf numFmtId="49" fontId="6" fillId="33" borderId="0" xfId="0" applyNumberFormat="1" applyFont="1" applyFill="1" applyBorder="1" applyAlignment="1" applyProtection="1">
      <alignment horizontal="center" shrinkToFit="1"/>
      <protection hidden="1"/>
    </xf>
    <xf numFmtId="49" fontId="7" fillId="33" borderId="43" xfId="0" applyNumberFormat="1" applyFont="1" applyFill="1" applyBorder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vertical="center" shrinkToFit="1"/>
      <protection hidden="1"/>
    </xf>
    <xf numFmtId="3" fontId="8" fillId="33" borderId="19" xfId="0" applyNumberFormat="1" applyFont="1" applyFill="1" applyBorder="1" applyAlignment="1" applyProtection="1">
      <alignment vertical="center" shrinkToFit="1"/>
      <protection hidden="1" locked="0"/>
    </xf>
    <xf numFmtId="3" fontId="8" fillId="33" borderId="22" xfId="0" applyNumberFormat="1" applyFont="1" applyFill="1" applyBorder="1" applyAlignment="1" applyProtection="1">
      <alignment vertical="center"/>
      <protection hidden="1" locked="0"/>
    </xf>
    <xf numFmtId="3" fontId="8" fillId="33" borderId="45" xfId="0" applyNumberFormat="1" applyFont="1" applyFill="1" applyBorder="1" applyAlignment="1" applyProtection="1">
      <alignment vertical="center"/>
      <protection hidden="1" locked="0"/>
    </xf>
    <xf numFmtId="49" fontId="7" fillId="33" borderId="23" xfId="0" applyNumberFormat="1" applyFont="1" applyFill="1" applyBorder="1" applyAlignment="1" applyProtection="1">
      <alignment vertical="center"/>
      <protection hidden="1"/>
    </xf>
    <xf numFmtId="3" fontId="9" fillId="33" borderId="33" xfId="0" applyNumberFormat="1" applyFont="1" applyFill="1" applyBorder="1" applyAlignment="1" applyProtection="1">
      <alignment vertical="center"/>
      <protection hidden="1" locked="0"/>
    </xf>
    <xf numFmtId="3" fontId="9" fillId="33" borderId="35" xfId="0" applyNumberFormat="1" applyFont="1" applyFill="1" applyBorder="1" applyAlignment="1" applyProtection="1">
      <alignment vertical="center"/>
      <protection hidden="1" locked="0"/>
    </xf>
    <xf numFmtId="3" fontId="9" fillId="33" borderId="33" xfId="0" applyNumberFormat="1" applyFont="1" applyFill="1" applyBorder="1" applyAlignment="1" applyProtection="1">
      <alignment vertical="center"/>
      <protection hidden="1"/>
    </xf>
    <xf numFmtId="3" fontId="9" fillId="33" borderId="35" xfId="0" applyNumberFormat="1" applyFont="1" applyFill="1" applyBorder="1" applyAlignment="1" applyProtection="1">
      <alignment vertical="center"/>
      <protection hidden="1"/>
    </xf>
    <xf numFmtId="49" fontId="8" fillId="33" borderId="46" xfId="0" applyNumberFormat="1" applyFont="1" applyFill="1" applyBorder="1" applyAlignment="1" applyProtection="1">
      <alignment vertical="center"/>
      <protection hidden="1"/>
    </xf>
    <xf numFmtId="3" fontId="8" fillId="33" borderId="26" xfId="0" applyNumberFormat="1" applyFont="1" applyFill="1" applyBorder="1" applyAlignment="1" applyProtection="1">
      <alignment vertical="center"/>
      <protection hidden="1" locked="0"/>
    </xf>
    <xf numFmtId="3" fontId="8" fillId="33" borderId="47" xfId="0" applyNumberFormat="1" applyFont="1" applyFill="1" applyBorder="1" applyAlignment="1" applyProtection="1">
      <alignment vertical="center"/>
      <protection hidden="1" locked="0"/>
    </xf>
    <xf numFmtId="49" fontId="11" fillId="33" borderId="46" xfId="0" applyNumberFormat="1" applyFont="1" applyFill="1" applyBorder="1" applyAlignment="1" applyProtection="1">
      <alignment vertical="center"/>
      <protection hidden="1"/>
    </xf>
    <xf numFmtId="3" fontId="11" fillId="33" borderId="26" xfId="0" applyNumberFormat="1" applyFont="1" applyFill="1" applyBorder="1" applyAlignment="1" applyProtection="1">
      <alignment vertical="center"/>
      <protection hidden="1" locked="0"/>
    </xf>
    <xf numFmtId="3" fontId="11" fillId="33" borderId="47" xfId="0" applyNumberFormat="1" applyFont="1" applyFill="1" applyBorder="1" applyAlignment="1" applyProtection="1">
      <alignment vertical="center"/>
      <protection hidden="1" locked="0"/>
    </xf>
    <xf numFmtId="3" fontId="8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7" fillId="33" borderId="43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65" fontId="2" fillId="33" borderId="0" xfId="0" applyNumberFormat="1" applyFont="1" applyFill="1" applyBorder="1" applyAlignment="1" applyProtection="1">
      <alignment horizontal="center"/>
      <protection hidden="1"/>
    </xf>
    <xf numFmtId="49" fontId="7" fillId="33" borderId="19" xfId="0" applyNumberFormat="1" applyFont="1" applyFill="1" applyBorder="1" applyAlignment="1" applyProtection="1">
      <alignment horizontal="center" vertical="center"/>
      <protection hidden="1"/>
    </xf>
    <xf numFmtId="49" fontId="11" fillId="33" borderId="18" xfId="0" applyNumberFormat="1" applyFont="1" applyFill="1" applyBorder="1" applyAlignment="1" applyProtection="1">
      <alignment vertical="center"/>
      <protection hidden="1"/>
    </xf>
    <xf numFmtId="49" fontId="7" fillId="33" borderId="23" xfId="0" applyNumberFormat="1" applyFont="1" applyFill="1" applyBorder="1" applyAlignment="1" applyProtection="1">
      <alignment vertical="center" wrapText="1"/>
      <protection hidden="1"/>
    </xf>
    <xf numFmtId="49" fontId="8" fillId="33" borderId="48" xfId="0" applyNumberFormat="1" applyFont="1" applyFill="1" applyBorder="1" applyAlignment="1" applyProtection="1">
      <alignment vertical="center"/>
      <protection hidden="1"/>
    </xf>
    <xf numFmtId="49" fontId="7" fillId="33" borderId="49" xfId="0" applyNumberFormat="1" applyFont="1" applyFill="1" applyBorder="1" applyAlignment="1" applyProtection="1">
      <alignment vertical="center"/>
      <protection hidden="1"/>
    </xf>
    <xf numFmtId="49" fontId="8" fillId="33" borderId="50" xfId="0" applyNumberFormat="1" applyFont="1" applyFill="1" applyBorder="1" applyAlignment="1" applyProtection="1">
      <alignment vertical="center"/>
      <protection hidden="1"/>
    </xf>
    <xf numFmtId="49" fontId="7" fillId="33" borderId="51" xfId="0" applyNumberFormat="1" applyFont="1" applyFill="1" applyBorder="1" applyAlignment="1" applyProtection="1">
      <alignment vertical="center"/>
      <protection hidden="1"/>
    </xf>
    <xf numFmtId="3" fontId="0" fillId="34" borderId="32" xfId="56" applyNumberFormat="1" applyFont="1" applyFill="1" applyBorder="1" applyAlignment="1">
      <alignment horizontal="left"/>
      <protection/>
    </xf>
    <xf numFmtId="3" fontId="0" fillId="0" borderId="32" xfId="56" applyNumberFormat="1" applyFont="1" applyBorder="1" applyAlignment="1">
      <alignment horizontal="left" shrinkToFit="1"/>
      <protection/>
    </xf>
    <xf numFmtId="3" fontId="0" fillId="0" borderId="32" xfId="56" applyNumberFormat="1" applyFont="1" applyBorder="1" applyAlignment="1">
      <alignment horizontal="left"/>
      <protection/>
    </xf>
    <xf numFmtId="49" fontId="0" fillId="34" borderId="32" xfId="56" applyNumberFormat="1" applyFont="1" applyFill="1" applyBorder="1" applyAlignment="1">
      <alignment horizontal="left" vertical="top" wrapText="1"/>
      <protection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3" fontId="11" fillId="0" borderId="32" xfId="56" applyNumberFormat="1" applyFont="1" applyBorder="1" applyAlignment="1">
      <alignment horizontal="left" vertical="center" wrapText="1"/>
      <protection/>
    </xf>
    <xf numFmtId="0" fontId="0" fillId="0" borderId="32" xfId="56" applyFont="1" applyFill="1" applyBorder="1" applyAlignment="1">
      <alignment horizontal="center" vertical="center"/>
      <protection/>
    </xf>
    <xf numFmtId="3" fontId="14" fillId="0" borderId="32" xfId="56" applyNumberFormat="1" applyFont="1" applyBorder="1" applyAlignment="1">
      <alignment horizontal="left" vertical="center" wrapText="1"/>
      <protection/>
    </xf>
    <xf numFmtId="3" fontId="14" fillId="0" borderId="52" xfId="56" applyNumberFormat="1" applyFont="1" applyBorder="1" applyAlignment="1">
      <alignment horizontal="center" vertical="center" wrapText="1"/>
      <protection/>
    </xf>
    <xf numFmtId="3" fontId="14" fillId="0" borderId="53" xfId="56" applyNumberFormat="1" applyFont="1" applyBorder="1" applyAlignment="1">
      <alignment horizontal="center" vertical="center" wrapText="1"/>
      <protection/>
    </xf>
    <xf numFmtId="3" fontId="14" fillId="0" borderId="55" xfId="56" applyNumberFormat="1" applyFont="1" applyBorder="1" applyAlignment="1">
      <alignment horizontal="center" vertical="center" wrapText="1"/>
      <protection/>
    </xf>
    <xf numFmtId="3" fontId="3" fillId="0" borderId="32" xfId="56" applyNumberFormat="1" applyFont="1" applyBorder="1" applyAlignment="1">
      <alignment horizontal="center" vertical="center" wrapText="1"/>
      <protection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3" fontId="11" fillId="0" borderId="32" xfId="56" applyNumberFormat="1" applyFont="1" applyBorder="1" applyAlignment="1">
      <alignment horizontal="center" vertical="center" wrapText="1"/>
      <protection/>
    </xf>
    <xf numFmtId="3" fontId="15" fillId="0" borderId="52" xfId="56" applyNumberFormat="1" applyFont="1" applyBorder="1" applyAlignment="1">
      <alignment horizontal="center" vertical="center" wrapText="1"/>
      <protection/>
    </xf>
    <xf numFmtId="3" fontId="15" fillId="0" borderId="53" xfId="56" applyNumberFormat="1" applyFont="1" applyBorder="1" applyAlignment="1">
      <alignment horizontal="center" vertical="center" wrapText="1"/>
      <protection/>
    </xf>
    <xf numFmtId="3" fontId="15" fillId="0" borderId="55" xfId="56" applyNumberFormat="1" applyFont="1" applyBorder="1" applyAlignment="1">
      <alignment horizontal="center" vertical="center" wrapText="1"/>
      <protection/>
    </xf>
    <xf numFmtId="3" fontId="15" fillId="0" borderId="32" xfId="56" applyNumberFormat="1" applyFont="1" applyBorder="1" applyAlignment="1">
      <alignment horizontal="center" vertical="center" wrapText="1"/>
      <protection/>
    </xf>
    <xf numFmtId="3" fontId="11" fillId="0" borderId="32" xfId="56" applyNumberFormat="1" applyFont="1" applyBorder="1" applyAlignment="1">
      <alignment horizontal="center" vertical="center" wrapText="1"/>
      <protection/>
    </xf>
    <xf numFmtId="0" fontId="8" fillId="0" borderId="52" xfId="56" applyFont="1" applyBorder="1" applyAlignment="1">
      <alignment horizontal="center" vertical="center" wrapText="1"/>
      <protection/>
    </xf>
    <xf numFmtId="0" fontId="8" fillId="0" borderId="53" xfId="56" applyFont="1" applyBorder="1" applyAlignment="1">
      <alignment horizontal="center" vertical="center" wrapText="1"/>
      <protection/>
    </xf>
    <xf numFmtId="0" fontId="8" fillId="0" borderId="55" xfId="56" applyFont="1" applyBorder="1" applyAlignment="1">
      <alignment horizontal="center" vertical="center" wrapText="1"/>
      <protection/>
    </xf>
    <xf numFmtId="3" fontId="8" fillId="0" borderId="52" xfId="56" applyNumberFormat="1" applyFont="1" applyBorder="1" applyAlignment="1">
      <alignment horizontal="center" vertical="center" wrapText="1"/>
      <protection/>
    </xf>
    <xf numFmtId="3" fontId="8" fillId="0" borderId="53" xfId="56" applyNumberFormat="1" applyFont="1" applyBorder="1" applyAlignment="1">
      <alignment horizontal="center" vertical="center" wrapText="1"/>
      <protection/>
    </xf>
    <xf numFmtId="3" fontId="8" fillId="0" borderId="55" xfId="56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"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38100</xdr:rowOff>
    </xdr:from>
    <xdr:to>
      <xdr:col>7</xdr:col>
      <xdr:colOff>66675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304925" y="552450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7</xdr:col>
      <xdr:colOff>76200</xdr:colOff>
      <xdr:row>6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323975" y="1038225"/>
          <a:ext cx="1371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0</xdr:rowOff>
    </xdr:from>
    <xdr:to>
      <xdr:col>6</xdr:col>
      <xdr:colOff>180975</xdr:colOff>
      <xdr:row>17</xdr:row>
      <xdr:rowOff>66675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371725" y="2905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0</xdr:rowOff>
    </xdr:from>
    <xdr:to>
      <xdr:col>24</xdr:col>
      <xdr:colOff>180975</xdr:colOff>
      <xdr:row>17</xdr:row>
      <xdr:rowOff>66675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8305800" y="2905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28575</xdr:rowOff>
    </xdr:from>
    <xdr:to>
      <xdr:col>19</xdr:col>
      <xdr:colOff>28575</xdr:colOff>
      <xdr:row>24</xdr:row>
      <xdr:rowOff>76200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704850" y="3676650"/>
          <a:ext cx="59340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360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számviteli törvény szerinti civil szervezetek egyszerűsített beszámolója
</a:t>
          </a:r>
          <a:r>
            <a:rPr lang="en-US" cap="none" sz="2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2023. év</a:t>
          </a:r>
        </a:p>
      </xdr:txBody>
    </xdr:sp>
    <xdr:clientData/>
  </xdr:twoCellAnchor>
  <xdr:twoCellAnchor>
    <xdr:from>
      <xdr:col>11</xdr:col>
      <xdr:colOff>133350</xdr:colOff>
      <xdr:row>34</xdr:row>
      <xdr:rowOff>238125</xdr:rowOff>
    </xdr:from>
    <xdr:to>
      <xdr:col>18</xdr:col>
      <xdr:colOff>76200</xdr:colOff>
      <xdr:row>34</xdr:row>
      <xdr:rowOff>238125</xdr:rowOff>
    </xdr:to>
    <xdr:sp>
      <xdr:nvSpPr>
        <xdr:cNvPr id="6" name="Line 11"/>
        <xdr:cNvSpPr>
          <a:spLocks/>
        </xdr:cNvSpPr>
      </xdr:nvSpPr>
      <xdr:spPr>
        <a:xfrm>
          <a:off x="4048125" y="7600950"/>
          <a:ext cx="2209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19050</xdr:rowOff>
    </xdr:from>
    <xdr:to>
      <xdr:col>17</xdr:col>
      <xdr:colOff>228600</xdr:colOff>
      <xdr:row>35</xdr:row>
      <xdr:rowOff>190500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4257675" y="7629525"/>
          <a:ext cx="1828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12</xdr:col>
      <xdr:colOff>19050</xdr:colOff>
      <xdr:row>35</xdr:row>
      <xdr:rowOff>171450</xdr:rowOff>
    </xdr:from>
    <xdr:to>
      <xdr:col>17</xdr:col>
      <xdr:colOff>228600</xdr:colOff>
      <xdr:row>36</xdr:row>
      <xdr:rowOff>95250</xdr:rowOff>
    </xdr:to>
    <xdr:sp fLocksText="0">
      <xdr:nvSpPr>
        <xdr:cNvPr id="8" name="Text Box 14"/>
        <xdr:cNvSpPr txBox="1">
          <a:spLocks noChangeArrowheads="1"/>
        </xdr:cNvSpPr>
      </xdr:nvSpPr>
      <xdr:spPr>
        <a:xfrm>
          <a:off x="4257675" y="7781925"/>
          <a:ext cx="1828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19050</xdr:colOff>
      <xdr:row>36</xdr:row>
      <xdr:rowOff>228600</xdr:rowOff>
    </xdr:from>
    <xdr:to>
      <xdr:col>11</xdr:col>
      <xdr:colOff>228600</xdr:colOff>
      <xdr:row>37</xdr:row>
      <xdr:rowOff>228600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3609975" y="8086725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9</xdr:col>
      <xdr:colOff>133350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400175" y="552450"/>
          <a:ext cx="2381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12</xdr:col>
      <xdr:colOff>381000</xdr:colOff>
      <xdr:row>8</xdr:row>
      <xdr:rowOff>57150</xdr:rowOff>
    </xdr:to>
    <xdr:sp>
      <xdr:nvSpPr>
        <xdr:cNvPr id="2" name="Line 3"/>
        <xdr:cNvSpPr>
          <a:spLocks/>
        </xdr:cNvSpPr>
      </xdr:nvSpPr>
      <xdr:spPr>
        <a:xfrm>
          <a:off x="676275" y="1543050"/>
          <a:ext cx="43719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0</xdr:rowOff>
    </xdr:from>
    <xdr:to>
      <xdr:col>6</xdr:col>
      <xdr:colOff>190500</xdr:colOff>
      <xdr:row>13</xdr:row>
      <xdr:rowOff>66675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600325" y="2228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76200</xdr:rowOff>
    </xdr:from>
    <xdr:to>
      <xdr:col>17</xdr:col>
      <xdr:colOff>9525</xdr:colOff>
      <xdr:row>10</xdr:row>
      <xdr:rowOff>238125</xdr:rowOff>
    </xdr:to>
    <xdr:sp>
      <xdr:nvSpPr>
        <xdr:cNvPr id="4" name="Rectangle 5"/>
        <xdr:cNvSpPr>
          <a:spLocks/>
        </xdr:cNvSpPr>
      </xdr:nvSpPr>
      <xdr:spPr>
        <a:xfrm>
          <a:off x="152400" y="1562100"/>
          <a:ext cx="6210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egyszerűsített beszámoló MÉRLEGE</a:t>
          </a:r>
        </a:p>
      </xdr:txBody>
    </xdr:sp>
    <xdr:clientData/>
  </xdr:twoCellAnchor>
  <xdr:twoCellAnchor>
    <xdr:from>
      <xdr:col>24</xdr:col>
      <xdr:colOff>76200</xdr:colOff>
      <xdr:row>12</xdr:row>
      <xdr:rowOff>0</xdr:rowOff>
    </xdr:from>
    <xdr:to>
      <xdr:col>24</xdr:col>
      <xdr:colOff>180975</xdr:colOff>
      <xdr:row>13</xdr:row>
      <xdr:rowOff>66675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9210675" y="222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238125</xdr:rowOff>
    </xdr:from>
    <xdr:to>
      <xdr:col>18</xdr:col>
      <xdr:colOff>276225</xdr:colOff>
      <xdr:row>37</xdr:row>
      <xdr:rowOff>238125</xdr:rowOff>
    </xdr:to>
    <xdr:sp>
      <xdr:nvSpPr>
        <xdr:cNvPr id="6" name="Line 21"/>
        <xdr:cNvSpPr>
          <a:spLocks/>
        </xdr:cNvSpPr>
      </xdr:nvSpPr>
      <xdr:spPr>
        <a:xfrm>
          <a:off x="4667250" y="8191500"/>
          <a:ext cx="2286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38</xdr:row>
      <xdr:rowOff>9525</xdr:rowOff>
    </xdr:from>
    <xdr:to>
      <xdr:col>18</xdr:col>
      <xdr:colOff>104775</xdr:colOff>
      <xdr:row>38</xdr:row>
      <xdr:rowOff>171450</xdr:rowOff>
    </xdr:to>
    <xdr:sp fLocksText="0">
      <xdr:nvSpPr>
        <xdr:cNvPr id="7" name="Text Box 22"/>
        <xdr:cNvSpPr txBox="1">
          <a:spLocks noChangeArrowheads="1"/>
        </xdr:cNvSpPr>
      </xdr:nvSpPr>
      <xdr:spPr>
        <a:xfrm>
          <a:off x="4886325" y="8210550"/>
          <a:ext cx="1895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12</xdr:col>
      <xdr:colOff>219075</xdr:colOff>
      <xdr:row>38</xdr:row>
      <xdr:rowOff>190500</xdr:rowOff>
    </xdr:from>
    <xdr:to>
      <xdr:col>18</xdr:col>
      <xdr:colOff>104775</xdr:colOff>
      <xdr:row>39</xdr:row>
      <xdr:rowOff>142875</xdr:rowOff>
    </xdr:to>
    <xdr:sp fLocksText="0">
      <xdr:nvSpPr>
        <xdr:cNvPr id="8" name="Text Box 23"/>
        <xdr:cNvSpPr txBox="1">
          <a:spLocks noChangeArrowheads="1"/>
        </xdr:cNvSpPr>
      </xdr:nvSpPr>
      <xdr:spPr>
        <a:xfrm>
          <a:off x="4886325" y="8391525"/>
          <a:ext cx="1895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19050</xdr:colOff>
      <xdr:row>39</xdr:row>
      <xdr:rowOff>228600</xdr:rowOff>
    </xdr:from>
    <xdr:to>
      <xdr:col>11</xdr:col>
      <xdr:colOff>238125</xdr:colOff>
      <xdr:row>40</xdr:row>
      <xdr:rowOff>228600</xdr:rowOff>
    </xdr:to>
    <xdr:sp fLocksText="0">
      <xdr:nvSpPr>
        <xdr:cNvPr id="9" name="Text Box 24"/>
        <xdr:cNvSpPr txBox="1">
          <a:spLocks noChangeArrowheads="1"/>
        </xdr:cNvSpPr>
      </xdr:nvSpPr>
      <xdr:spPr>
        <a:xfrm>
          <a:off x="4038600" y="86772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  <xdr:twoCellAnchor>
    <xdr:from>
      <xdr:col>16</xdr:col>
      <xdr:colOff>66675</xdr:colOff>
      <xdr:row>16</xdr:row>
      <xdr:rowOff>66675</xdr:rowOff>
    </xdr:from>
    <xdr:to>
      <xdr:col>18</xdr:col>
      <xdr:colOff>676275</xdr:colOff>
      <xdr:row>17</xdr:row>
      <xdr:rowOff>76200</xdr:rowOff>
    </xdr:to>
    <xdr:sp fLocksText="0">
      <xdr:nvSpPr>
        <xdr:cNvPr id="10" name="Text Box 16"/>
        <xdr:cNvSpPr txBox="1">
          <a:spLocks noChangeArrowheads="1"/>
        </xdr:cNvSpPr>
      </xdr:nvSpPr>
      <xdr:spPr>
        <a:xfrm>
          <a:off x="6096000" y="300990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38100</xdr:rowOff>
    </xdr:from>
    <xdr:to>
      <xdr:col>7</xdr:col>
      <xdr:colOff>57150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314450" y="552450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3</xdr:col>
      <xdr:colOff>0</xdr:colOff>
      <xdr:row>6</xdr:row>
      <xdr:rowOff>38100</xdr:rowOff>
    </xdr:from>
    <xdr:to>
      <xdr:col>7</xdr:col>
      <xdr:colOff>76200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438275" y="1200150"/>
          <a:ext cx="1828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13</xdr:col>
      <xdr:colOff>9525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695325" y="1762125"/>
          <a:ext cx="47910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0</xdr:rowOff>
    </xdr:from>
    <xdr:to>
      <xdr:col>6</xdr:col>
      <xdr:colOff>190500</xdr:colOff>
      <xdr:row>14</xdr:row>
      <xdr:rowOff>66675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828925" y="239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152400</xdr:rowOff>
    </xdr:from>
    <xdr:to>
      <xdr:col>16</xdr:col>
      <xdr:colOff>219075</xdr:colOff>
      <xdr:row>12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76200" y="1895475"/>
          <a:ext cx="6591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egyszerűsített beszámoló MÉRLEGE</a:t>
          </a:r>
        </a:p>
      </xdr:txBody>
    </xdr:sp>
    <xdr:clientData/>
  </xdr:twoCellAnchor>
  <xdr:twoCellAnchor>
    <xdr:from>
      <xdr:col>4</xdr:col>
      <xdr:colOff>142875</xdr:colOff>
      <xdr:row>10</xdr:row>
      <xdr:rowOff>95250</xdr:rowOff>
    </xdr:from>
    <xdr:to>
      <xdr:col>9</xdr:col>
      <xdr:colOff>142875</xdr:colOff>
      <xdr:row>13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2019300" y="2000250"/>
          <a:ext cx="2190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Források (passzívák)</a:t>
          </a:r>
        </a:p>
      </xdr:txBody>
    </xdr:sp>
    <xdr:clientData/>
  </xdr:twoCellAnchor>
  <xdr:twoCellAnchor>
    <xdr:from>
      <xdr:col>24</xdr:col>
      <xdr:colOff>76200</xdr:colOff>
      <xdr:row>13</xdr:row>
      <xdr:rowOff>0</xdr:rowOff>
    </xdr:from>
    <xdr:to>
      <xdr:col>24</xdr:col>
      <xdr:colOff>180975</xdr:colOff>
      <xdr:row>14</xdr:row>
      <xdr:rowOff>66675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9467850" y="2390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13</xdr:row>
      <xdr:rowOff>85725</xdr:rowOff>
    </xdr:from>
    <xdr:to>
      <xdr:col>18</xdr:col>
      <xdr:colOff>523875</xdr:colOff>
      <xdr:row>14</xdr:row>
      <xdr:rowOff>95250</xdr:rowOff>
    </xdr:to>
    <xdr:sp fLocksText="0">
      <xdr:nvSpPr>
        <xdr:cNvPr id="8" name="Text Box 13"/>
        <xdr:cNvSpPr txBox="1">
          <a:spLocks noChangeArrowheads="1"/>
        </xdr:cNvSpPr>
      </xdr:nvSpPr>
      <xdr:spPr>
        <a:xfrm>
          <a:off x="6515100" y="2476500"/>
          <a:ext cx="1104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238125</xdr:rowOff>
    </xdr:from>
    <xdr:to>
      <xdr:col>18</xdr:col>
      <xdr:colOff>276225</xdr:colOff>
      <xdr:row>40</xdr:row>
      <xdr:rowOff>238125</xdr:rowOff>
    </xdr:to>
    <xdr:sp>
      <xdr:nvSpPr>
        <xdr:cNvPr id="9" name="Line 18"/>
        <xdr:cNvSpPr>
          <a:spLocks/>
        </xdr:cNvSpPr>
      </xdr:nvSpPr>
      <xdr:spPr>
        <a:xfrm>
          <a:off x="5153025" y="8782050"/>
          <a:ext cx="2219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41</xdr:row>
      <xdr:rowOff>9525</xdr:rowOff>
    </xdr:from>
    <xdr:to>
      <xdr:col>18</xdr:col>
      <xdr:colOff>104775</xdr:colOff>
      <xdr:row>41</xdr:row>
      <xdr:rowOff>171450</xdr:rowOff>
    </xdr:to>
    <xdr:sp fLocksText="0">
      <xdr:nvSpPr>
        <xdr:cNvPr id="10" name="Text Box 19"/>
        <xdr:cNvSpPr txBox="1">
          <a:spLocks noChangeArrowheads="1"/>
        </xdr:cNvSpPr>
      </xdr:nvSpPr>
      <xdr:spPr>
        <a:xfrm>
          <a:off x="5381625" y="8801100"/>
          <a:ext cx="1819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12</xdr:col>
      <xdr:colOff>228600</xdr:colOff>
      <xdr:row>41</xdr:row>
      <xdr:rowOff>190500</xdr:rowOff>
    </xdr:from>
    <xdr:to>
      <xdr:col>18</xdr:col>
      <xdr:colOff>104775</xdr:colOff>
      <xdr:row>42</xdr:row>
      <xdr:rowOff>133350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5381625" y="8982075"/>
          <a:ext cx="1819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9525</xdr:colOff>
      <xdr:row>42</xdr:row>
      <xdr:rowOff>228600</xdr:rowOff>
    </xdr:from>
    <xdr:to>
      <xdr:col>11</xdr:col>
      <xdr:colOff>228600</xdr:colOff>
      <xdr:row>43</xdr:row>
      <xdr:rowOff>228600</xdr:rowOff>
    </xdr:to>
    <xdr:sp fLocksText="0">
      <xdr:nvSpPr>
        <xdr:cNvPr id="12" name="Text Box 21"/>
        <xdr:cNvSpPr txBox="1">
          <a:spLocks noChangeArrowheads="1"/>
        </xdr:cNvSpPr>
      </xdr:nvSpPr>
      <xdr:spPr>
        <a:xfrm>
          <a:off x="4514850" y="9267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123825</xdr:colOff>
      <xdr:row>9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17335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7</xdr:col>
      <xdr:colOff>0</xdr:colOff>
      <xdr:row>9</xdr:row>
      <xdr:rowOff>85725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839075" y="1809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Adatok e.Ft-ban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5191125" y="10525125"/>
          <a:ext cx="2647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7</xdr:col>
      <xdr:colOff>0</xdr:colOff>
      <xdr:row>39</xdr:row>
      <xdr:rowOff>161925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191125" y="10544175"/>
          <a:ext cx="2647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7</xdr:col>
      <xdr:colOff>0</xdr:colOff>
      <xdr:row>40</xdr:row>
      <xdr:rowOff>142875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191125" y="10687050"/>
          <a:ext cx="2647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showGridLines="0" zoomScale="75" zoomScaleNormal="75" zoomScaleSheetLayoutView="75" zoomScalePageLayoutView="0" workbookViewId="0" topLeftCell="A4">
      <selection activeCell="G36" sqref="G36"/>
    </sheetView>
  </sheetViews>
  <sheetFormatPr defaultColWidth="8.875" defaultRowHeight="12.75"/>
  <cols>
    <col min="1" max="1" width="8.875" style="1" customWidth="1"/>
    <col min="2" max="18" width="4.25390625" style="1" customWidth="1"/>
    <col min="19" max="19" width="5.62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3">
        <v>1</v>
      </c>
      <c r="C2" s="3">
        <v>9</v>
      </c>
      <c r="D2" s="3">
        <v>0</v>
      </c>
      <c r="E2" s="3">
        <v>1</v>
      </c>
      <c r="F2" s="3">
        <v>2</v>
      </c>
      <c r="G2" s="3">
        <v>0</v>
      </c>
      <c r="H2" s="3">
        <v>0</v>
      </c>
      <c r="I2" s="3">
        <v>9</v>
      </c>
      <c r="J2" s="3">
        <v>9</v>
      </c>
      <c r="K2" s="3">
        <v>3</v>
      </c>
      <c r="L2" s="3">
        <v>1</v>
      </c>
      <c r="M2" s="3">
        <v>9</v>
      </c>
      <c r="N2" s="3">
        <v>5</v>
      </c>
      <c r="O2" s="3">
        <v>1</v>
      </c>
      <c r="P2" s="3">
        <v>5</v>
      </c>
      <c r="Q2" s="3">
        <v>0</v>
      </c>
      <c r="R2" s="3"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20.25" customHeight="1">
      <c r="B12" s="4" t="s">
        <v>0</v>
      </c>
      <c r="C12" s="2"/>
      <c r="D12" s="2"/>
      <c r="E12" s="2"/>
      <c r="F12" s="2"/>
      <c r="G12" s="2"/>
      <c r="H12" s="2"/>
      <c r="I12" s="109" t="s">
        <v>1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5">
      <c r="B14" s="4" t="s">
        <v>2</v>
      </c>
      <c r="C14" s="4"/>
      <c r="D14" s="4"/>
      <c r="E14" s="4"/>
      <c r="F14" s="4"/>
      <c r="G14" s="4"/>
      <c r="H14" s="4"/>
      <c r="I14" s="2"/>
      <c r="J14" s="110" t="s">
        <v>3</v>
      </c>
      <c r="K14" s="110"/>
      <c r="L14" s="110"/>
      <c r="M14" s="110"/>
      <c r="N14" s="110"/>
      <c r="O14" s="110"/>
      <c r="P14" s="110"/>
      <c r="Q14" s="110"/>
      <c r="R14" s="110"/>
      <c r="S14" s="110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>
      <c r="B16" s="2" t="s">
        <v>4</v>
      </c>
      <c r="C16" s="2"/>
      <c r="D16" s="2"/>
      <c r="E16" s="2"/>
      <c r="F16" s="2"/>
      <c r="G16" s="2"/>
      <c r="H16" s="2"/>
      <c r="I16" s="2" t="s">
        <v>182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33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9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9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9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9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9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9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9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9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9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9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9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9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9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9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9.5" customHeight="1">
      <c r="B35" s="111" t="s">
        <v>5</v>
      </c>
      <c r="C35" s="111"/>
      <c r="D35" s="111"/>
      <c r="E35" s="111"/>
      <c r="F35" s="111"/>
      <c r="G35" s="112">
        <v>45421</v>
      </c>
      <c r="H35" s="112"/>
      <c r="I35" s="112"/>
      <c r="J35" s="112"/>
      <c r="K35" s="112"/>
      <c r="L35" s="5"/>
      <c r="M35" s="5"/>
      <c r="N35" s="2"/>
      <c r="O35" s="2"/>
      <c r="P35" s="2"/>
      <c r="Q35" s="2"/>
      <c r="R35" s="2"/>
      <c r="S35" s="2"/>
    </row>
    <row r="36" spans="2:19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9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9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4">
    <mergeCell ref="I12:S12"/>
    <mergeCell ref="J14:S14"/>
    <mergeCell ref="B35:F35"/>
    <mergeCell ref="G35:K35"/>
  </mergeCells>
  <dataValidations count="1">
    <dataValidation type="whole" showErrorMessage="1" error="ROSSZ SZÁMOT ÍRTÁL BE!" sqref="B2:R2">
      <formula1>-1</formula1>
      <formula2>10</formula2>
    </dataValidation>
  </dataValidations>
  <printOptions horizontalCentered="1"/>
  <pageMargins left="1.1812500000000001" right="0.7875" top="0.9840277777777778" bottom="0.9840277777777778" header="0.5118110236220472" footer="0.5118110236220472"/>
  <pageSetup horizontalDpi="300" verticalDpi="300" orientation="portrait" paperSize="9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SheetLayoutView="75" zoomScalePageLayoutView="0" workbookViewId="0" topLeftCell="A7">
      <selection activeCell="R30" sqref="R30:S30"/>
    </sheetView>
  </sheetViews>
  <sheetFormatPr defaultColWidth="8.875" defaultRowHeight="12.75"/>
  <cols>
    <col min="1" max="1" width="8.875" style="1" customWidth="1"/>
    <col min="2" max="2" width="5.125" style="1" customWidth="1"/>
    <col min="3" max="3" width="4.375" style="1" customWidth="1"/>
    <col min="4" max="4" width="4.875" style="1" customWidth="1"/>
    <col min="5" max="5" width="4.75390625" style="1" customWidth="1"/>
    <col min="6" max="6" width="5.125" style="1" customWidth="1"/>
    <col min="7" max="7" width="4.75390625" style="1" customWidth="1"/>
    <col min="8" max="8" width="4.875" style="1" customWidth="1"/>
    <col min="9" max="9" width="5.125" style="1" customWidth="1"/>
    <col min="10" max="10" width="4.875" style="1" customWidth="1"/>
    <col min="11" max="12" width="4.25390625" style="1" customWidth="1"/>
    <col min="13" max="13" width="5.125" style="1" customWidth="1"/>
    <col min="14" max="18" width="4.25390625" style="1" customWidth="1"/>
    <col min="19" max="19" width="11.0039062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6">
        <f>Előlap!B2</f>
        <v>1</v>
      </c>
      <c r="C2" s="6">
        <f>Előlap!C2</f>
        <v>9</v>
      </c>
      <c r="D2" s="6">
        <f>Előlap!D2</f>
        <v>0</v>
      </c>
      <c r="E2" s="6">
        <f>Előlap!E2</f>
        <v>1</v>
      </c>
      <c r="F2" s="6">
        <f>Előlap!F2</f>
        <v>2</v>
      </c>
      <c r="G2" s="6">
        <f>Előlap!G2</f>
        <v>0</v>
      </c>
      <c r="H2" s="6">
        <f>Előlap!H2</f>
        <v>0</v>
      </c>
      <c r="I2" s="6">
        <f>Előlap!I2</f>
        <v>9</v>
      </c>
      <c r="J2" s="6">
        <f>Előlap!J2</f>
        <v>9</v>
      </c>
      <c r="K2" s="6">
        <f>Előlap!K2</f>
        <v>3</v>
      </c>
      <c r="L2" s="6">
        <f>Előlap!L2</f>
        <v>1</v>
      </c>
      <c r="M2" s="6">
        <f>Előlap!M2</f>
        <v>9</v>
      </c>
      <c r="N2" s="6">
        <f>Előlap!N2</f>
        <v>5</v>
      </c>
      <c r="O2" s="6">
        <f>Előlap!O2</f>
        <v>1</v>
      </c>
      <c r="P2" s="6">
        <f>Előlap!P2</f>
        <v>5</v>
      </c>
      <c r="Q2" s="6">
        <f>Előlap!Q2</f>
        <v>0</v>
      </c>
      <c r="R2" s="6">
        <f>Előlap!R2</f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 t="str">
        <f>Előlap!B16</f>
        <v>Beszámololó forduló napja:</v>
      </c>
      <c r="C6" s="2"/>
      <c r="D6" s="2"/>
      <c r="E6" s="2"/>
      <c r="F6" s="2"/>
      <c r="G6" s="2"/>
      <c r="H6" s="2" t="str">
        <f>Előlap!I16</f>
        <v>2023. december 31.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20.25" customHeight="1">
      <c r="B11" s="113" t="str">
        <f>IF(Előlap!I12&lt;&gt;"",Előlap!I12,"")</f>
        <v>MAGYAR SAKK SZÖVETSÉG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114" t="s">
        <v>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ht="18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7"/>
      <c r="S18" s="7"/>
    </row>
    <row r="19" spans="2:18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8" t="s">
        <v>7</v>
      </c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33" customHeight="1">
      <c r="A21" s="9" t="s">
        <v>8</v>
      </c>
      <c r="B21" s="115" t="s">
        <v>9</v>
      </c>
      <c r="C21" s="115"/>
      <c r="D21" s="115"/>
      <c r="E21" s="115"/>
      <c r="F21" s="115"/>
      <c r="G21" s="115"/>
      <c r="H21" s="115"/>
      <c r="I21" s="115"/>
      <c r="J21" s="115"/>
      <c r="K21" s="116" t="s">
        <v>10</v>
      </c>
      <c r="L21" s="116"/>
      <c r="M21" s="116"/>
      <c r="N21" s="117" t="s">
        <v>11</v>
      </c>
      <c r="O21" s="117"/>
      <c r="P21" s="117"/>
      <c r="Q21" s="117"/>
      <c r="R21" s="118" t="s">
        <v>12</v>
      </c>
      <c r="S21" s="118"/>
    </row>
    <row r="22" spans="1:19" ht="18" customHeight="1">
      <c r="A22" s="10" t="s">
        <v>13</v>
      </c>
      <c r="B22" s="11"/>
      <c r="C22" s="12"/>
      <c r="D22" s="12" t="s">
        <v>14</v>
      </c>
      <c r="E22" s="12"/>
      <c r="F22" s="12"/>
      <c r="G22" s="12"/>
      <c r="H22" s="12"/>
      <c r="I22" s="13"/>
      <c r="J22" s="13"/>
      <c r="K22" s="14"/>
      <c r="L22" s="15" t="s">
        <v>15</v>
      </c>
      <c r="M22" s="16"/>
      <c r="N22" s="17"/>
      <c r="O22" s="18"/>
      <c r="P22" s="18" t="s">
        <v>16</v>
      </c>
      <c r="Q22" s="18"/>
      <c r="R22" s="14"/>
      <c r="S22" s="19" t="s">
        <v>17</v>
      </c>
    </row>
    <row r="23" spans="1:19" ht="19.5" customHeight="1">
      <c r="A23" s="10" t="s">
        <v>18</v>
      </c>
      <c r="B23" s="119" t="s">
        <v>19</v>
      </c>
      <c r="C23" s="119"/>
      <c r="D23" s="119"/>
      <c r="E23" s="119"/>
      <c r="F23" s="119"/>
      <c r="G23" s="119"/>
      <c r="H23" s="119"/>
      <c r="I23" s="119"/>
      <c r="J23" s="119"/>
      <c r="K23" s="120">
        <f>SUM(K24:M26)</f>
        <v>34319</v>
      </c>
      <c r="L23" s="120"/>
      <c r="M23" s="120"/>
      <c r="N23" s="121">
        <f>SUM(N24:Q26)</f>
        <v>0</v>
      </c>
      <c r="O23" s="121"/>
      <c r="P23" s="121"/>
      <c r="Q23" s="121"/>
      <c r="R23" s="122">
        <f>SUM(R24:S26)</f>
        <v>31719</v>
      </c>
      <c r="S23" s="122"/>
    </row>
    <row r="24" spans="1:19" ht="19.5" customHeight="1">
      <c r="A24" s="10" t="s">
        <v>20</v>
      </c>
      <c r="B24" s="20" t="s">
        <v>21</v>
      </c>
      <c r="C24" s="123" t="s">
        <v>22</v>
      </c>
      <c r="D24" s="123"/>
      <c r="E24" s="123"/>
      <c r="F24" s="123"/>
      <c r="G24" s="123"/>
      <c r="H24" s="123"/>
      <c r="I24" s="123"/>
      <c r="J24" s="123"/>
      <c r="K24" s="124">
        <v>4083</v>
      </c>
      <c r="L24" s="124"/>
      <c r="M24" s="124"/>
      <c r="N24" s="124"/>
      <c r="O24" s="124"/>
      <c r="P24" s="124"/>
      <c r="Q24" s="124"/>
      <c r="R24" s="125">
        <v>3435</v>
      </c>
      <c r="S24" s="125"/>
    </row>
    <row r="25" spans="1:19" ht="19.5" customHeight="1">
      <c r="A25" s="10" t="s">
        <v>23</v>
      </c>
      <c r="B25" s="20" t="s">
        <v>24</v>
      </c>
      <c r="C25" s="123" t="s">
        <v>25</v>
      </c>
      <c r="D25" s="123"/>
      <c r="E25" s="123"/>
      <c r="F25" s="123"/>
      <c r="G25" s="123"/>
      <c r="H25" s="123"/>
      <c r="I25" s="123"/>
      <c r="J25" s="123"/>
      <c r="K25" s="124">
        <v>30236</v>
      </c>
      <c r="L25" s="124"/>
      <c r="M25" s="124"/>
      <c r="N25" s="124"/>
      <c r="O25" s="124"/>
      <c r="P25" s="124"/>
      <c r="Q25" s="124"/>
      <c r="R25" s="125">
        <v>28284</v>
      </c>
      <c r="S25" s="125"/>
    </row>
    <row r="26" spans="1:19" ht="19.5" customHeight="1">
      <c r="A26" s="10" t="s">
        <v>26</v>
      </c>
      <c r="B26" s="20" t="s">
        <v>27</v>
      </c>
      <c r="C26" s="123" t="s">
        <v>28</v>
      </c>
      <c r="D26" s="123"/>
      <c r="E26" s="123"/>
      <c r="F26" s="123"/>
      <c r="G26" s="123"/>
      <c r="H26" s="123"/>
      <c r="I26" s="123"/>
      <c r="J26" s="123"/>
      <c r="K26" s="124">
        <v>0</v>
      </c>
      <c r="L26" s="124"/>
      <c r="M26" s="124"/>
      <c r="N26" s="124"/>
      <c r="O26" s="124"/>
      <c r="P26" s="124"/>
      <c r="Q26" s="124"/>
      <c r="R26" s="125"/>
      <c r="S26" s="125"/>
    </row>
    <row r="27" spans="1:19" ht="19.5" customHeight="1">
      <c r="A27" s="10" t="s">
        <v>29</v>
      </c>
      <c r="B27" s="119" t="s">
        <v>30</v>
      </c>
      <c r="C27" s="119"/>
      <c r="D27" s="119"/>
      <c r="E27" s="119"/>
      <c r="F27" s="119"/>
      <c r="G27" s="119"/>
      <c r="H27" s="119"/>
      <c r="I27" s="119"/>
      <c r="J27" s="119"/>
      <c r="K27" s="126">
        <f>SUM(K28:M31)</f>
        <v>39200</v>
      </c>
      <c r="L27" s="126"/>
      <c r="M27" s="126"/>
      <c r="N27" s="127">
        <f>SUM(N28:Q31)</f>
        <v>0</v>
      </c>
      <c r="O27" s="127"/>
      <c r="P27" s="127"/>
      <c r="Q27" s="127"/>
      <c r="R27" s="128">
        <f>SUM(R28:S31)</f>
        <v>66160</v>
      </c>
      <c r="S27" s="128"/>
    </row>
    <row r="28" spans="1:19" ht="19.5" customHeight="1">
      <c r="A28" s="10" t="s">
        <v>31</v>
      </c>
      <c r="B28" s="20" t="s">
        <v>21</v>
      </c>
      <c r="C28" s="123" t="s">
        <v>32</v>
      </c>
      <c r="D28" s="123"/>
      <c r="E28" s="123"/>
      <c r="F28" s="123"/>
      <c r="G28" s="123"/>
      <c r="H28" s="123"/>
      <c r="I28" s="123"/>
      <c r="J28" s="123"/>
      <c r="K28" s="124">
        <v>1345</v>
      </c>
      <c r="L28" s="124"/>
      <c r="M28" s="124"/>
      <c r="N28" s="124"/>
      <c r="O28" s="124"/>
      <c r="P28" s="124"/>
      <c r="Q28" s="124"/>
      <c r="R28" s="125">
        <v>1177</v>
      </c>
      <c r="S28" s="125"/>
    </row>
    <row r="29" spans="1:19" ht="19.5" customHeight="1">
      <c r="A29" s="10" t="s">
        <v>33</v>
      </c>
      <c r="B29" s="20" t="s">
        <v>24</v>
      </c>
      <c r="C29" s="123" t="s">
        <v>34</v>
      </c>
      <c r="D29" s="123"/>
      <c r="E29" s="123"/>
      <c r="F29" s="123"/>
      <c r="G29" s="123"/>
      <c r="H29" s="123"/>
      <c r="I29" s="123"/>
      <c r="J29" s="123"/>
      <c r="K29" s="124">
        <v>22102</v>
      </c>
      <c r="L29" s="124"/>
      <c r="M29" s="124"/>
      <c r="N29" s="124"/>
      <c r="O29" s="124"/>
      <c r="P29" s="124"/>
      <c r="Q29" s="124"/>
      <c r="R29" s="125">
        <v>44715</v>
      </c>
      <c r="S29" s="125"/>
    </row>
    <row r="30" spans="1:19" ht="19.5" customHeight="1">
      <c r="A30" s="10" t="s">
        <v>35</v>
      </c>
      <c r="B30" s="20" t="s">
        <v>27</v>
      </c>
      <c r="C30" s="123" t="s">
        <v>36</v>
      </c>
      <c r="D30" s="123"/>
      <c r="E30" s="123"/>
      <c r="F30" s="123"/>
      <c r="G30" s="12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5"/>
      <c r="S30" s="125"/>
    </row>
    <row r="31" spans="1:19" ht="19.5" customHeight="1">
      <c r="A31" s="10" t="s">
        <v>37</v>
      </c>
      <c r="B31" s="23" t="s">
        <v>38</v>
      </c>
      <c r="C31" s="129" t="s">
        <v>39</v>
      </c>
      <c r="D31" s="129"/>
      <c r="E31" s="129"/>
      <c r="F31" s="129"/>
      <c r="G31" s="129"/>
      <c r="H31" s="129"/>
      <c r="I31" s="129"/>
      <c r="J31" s="129"/>
      <c r="K31" s="130">
        <v>15753</v>
      </c>
      <c r="L31" s="130"/>
      <c r="M31" s="130"/>
      <c r="N31" s="130"/>
      <c r="O31" s="130"/>
      <c r="P31" s="130"/>
      <c r="Q31" s="130"/>
      <c r="R31" s="131">
        <v>20268</v>
      </c>
      <c r="S31" s="131"/>
    </row>
    <row r="32" spans="1:19" s="26" customFormat="1" ht="19.5" customHeight="1">
      <c r="A32" s="24">
        <v>10</v>
      </c>
      <c r="B32" s="25" t="s">
        <v>40</v>
      </c>
      <c r="C32" s="132" t="s">
        <v>41</v>
      </c>
      <c r="D32" s="132"/>
      <c r="E32" s="132"/>
      <c r="F32" s="132"/>
      <c r="G32" s="132"/>
      <c r="H32" s="132"/>
      <c r="I32" s="132"/>
      <c r="J32" s="132"/>
      <c r="K32" s="133">
        <v>158</v>
      </c>
      <c r="L32" s="133"/>
      <c r="M32" s="133"/>
      <c r="N32" s="133"/>
      <c r="O32" s="133"/>
      <c r="P32" s="133"/>
      <c r="Q32" s="133"/>
      <c r="R32" s="134">
        <v>1010</v>
      </c>
      <c r="S32" s="134"/>
    </row>
    <row r="33" spans="1:19" ht="19.5" customHeight="1">
      <c r="A33" s="135" t="s">
        <v>42</v>
      </c>
      <c r="B33" s="136" t="s">
        <v>43</v>
      </c>
      <c r="C33" s="136"/>
      <c r="D33" s="136"/>
      <c r="E33" s="136"/>
      <c r="F33" s="136"/>
      <c r="G33" s="136"/>
      <c r="H33" s="136"/>
      <c r="I33" s="136"/>
      <c r="J33" s="136"/>
      <c r="K33" s="137">
        <f>+K27+K23+K32</f>
        <v>73677</v>
      </c>
      <c r="L33" s="137"/>
      <c r="M33" s="137"/>
      <c r="N33" s="138">
        <f>+N27+N23+N32</f>
        <v>0</v>
      </c>
      <c r="O33" s="138"/>
      <c r="P33" s="138"/>
      <c r="Q33" s="138"/>
      <c r="R33" s="139">
        <f>+R27+R23+R32</f>
        <v>98889</v>
      </c>
      <c r="S33" s="139"/>
    </row>
    <row r="34" spans="1:19" ht="19.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7"/>
      <c r="L34" s="137"/>
      <c r="M34" s="137"/>
      <c r="N34" s="138"/>
      <c r="O34" s="138"/>
      <c r="P34" s="138"/>
      <c r="Q34" s="138"/>
      <c r="R34" s="139"/>
      <c r="S34" s="139"/>
    </row>
    <row r="35" spans="2:19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9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9.5" customHeight="1">
      <c r="B38" s="111" t="str">
        <f>+Előlap!B35</f>
        <v>Kelt.: Budapest, </v>
      </c>
      <c r="C38" s="111"/>
      <c r="D38" s="111"/>
      <c r="E38" s="111"/>
      <c r="F38" s="111"/>
      <c r="G38" s="140">
        <f>Előlap!G35</f>
        <v>45421</v>
      </c>
      <c r="H38" s="140"/>
      <c r="I38" s="140"/>
      <c r="J38" s="140"/>
      <c r="K38" s="140"/>
      <c r="L38" s="5"/>
      <c r="M38" s="5"/>
      <c r="N38" s="2"/>
      <c r="O38" s="2"/>
      <c r="P38" s="2"/>
      <c r="Q38" s="2"/>
      <c r="R38" s="2"/>
      <c r="S38" s="2"/>
    </row>
    <row r="39" spans="2:19" ht="19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9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9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 selectLockedCells="1" selectUnlockedCells="1"/>
  <mergeCells count="53">
    <mergeCell ref="A33:A34"/>
    <mergeCell ref="B33:J34"/>
    <mergeCell ref="K33:M34"/>
    <mergeCell ref="N33:Q34"/>
    <mergeCell ref="R33:S34"/>
    <mergeCell ref="B38:F38"/>
    <mergeCell ref="G38:K38"/>
    <mergeCell ref="C31:J31"/>
    <mergeCell ref="K31:M31"/>
    <mergeCell ref="N31:Q31"/>
    <mergeCell ref="R31:S31"/>
    <mergeCell ref="C32:J32"/>
    <mergeCell ref="K32:M32"/>
    <mergeCell ref="N32:Q32"/>
    <mergeCell ref="R32:S32"/>
    <mergeCell ref="C29:J29"/>
    <mergeCell ref="K29:M29"/>
    <mergeCell ref="N29:Q29"/>
    <mergeCell ref="R29:S29"/>
    <mergeCell ref="C30:J30"/>
    <mergeCell ref="K30:M30"/>
    <mergeCell ref="N30:Q30"/>
    <mergeCell ref="R30:S30"/>
    <mergeCell ref="B27:J27"/>
    <mergeCell ref="K27:M27"/>
    <mergeCell ref="N27:Q27"/>
    <mergeCell ref="R27:S27"/>
    <mergeCell ref="C28:J28"/>
    <mergeCell ref="K28:M28"/>
    <mergeCell ref="N28:Q28"/>
    <mergeCell ref="R28:S28"/>
    <mergeCell ref="C25:J25"/>
    <mergeCell ref="K25:M25"/>
    <mergeCell ref="N25:Q25"/>
    <mergeCell ref="R25:S25"/>
    <mergeCell ref="C26:J26"/>
    <mergeCell ref="K26:M26"/>
    <mergeCell ref="N26:Q26"/>
    <mergeCell ref="R26:S26"/>
    <mergeCell ref="B23:J23"/>
    <mergeCell ref="K23:M23"/>
    <mergeCell ref="N23:Q23"/>
    <mergeCell ref="R23:S23"/>
    <mergeCell ref="C24:J24"/>
    <mergeCell ref="K24:M24"/>
    <mergeCell ref="N24:Q24"/>
    <mergeCell ref="R24:S24"/>
    <mergeCell ref="B11:M11"/>
    <mergeCell ref="A15:S16"/>
    <mergeCell ref="B21:J21"/>
    <mergeCell ref="K21:M21"/>
    <mergeCell ref="N21:Q21"/>
    <mergeCell ref="R21:S21"/>
  </mergeCells>
  <conditionalFormatting sqref="K27:P27 R27:S27">
    <cfRule type="expression" priority="1" dxfId="11" stopIfTrue="1">
      <formula>OR(K28&lt;&gt;"",K29&lt;&gt;"",K30&lt;&gt;"",K31&lt;&gt;"")=TRUE</formula>
    </cfRule>
  </conditionalFormatting>
  <conditionalFormatting sqref="K23:S23">
    <cfRule type="expression" priority="2" dxfId="11" stopIfTrue="1">
      <formula>OR(K24&lt;&gt;"",J22&lt;&gt;"",K25&lt;&gt;"",J22&lt;&gt;"",K26&lt;&gt;"",J22&lt;&gt;"")=TRUE</formula>
    </cfRule>
  </conditionalFormatting>
  <conditionalFormatting sqref="K33:S33">
    <cfRule type="expression" priority="3" dxfId="11" stopIfTrue="1">
      <formula>OR(K24&lt;&gt;"",J32&lt;&gt;"",K25&lt;&gt;"",J32&lt;&gt;"",K26&lt;&gt;"",J32&lt;&gt;"",K28&lt;&gt;"",K29&lt;&gt;"",K30&lt;&gt;"",K31&lt;&gt;"",J32&lt;&gt;"")=TRUE</formula>
    </cfRule>
  </conditionalFormatting>
  <conditionalFormatting sqref="K34:S34">
    <cfRule type="expression" priority="4" dxfId="11" stopIfTrue="1">
      <formula>OR(K25&lt;&gt;"",J33&lt;&gt;"",K26&lt;&gt;"",J33&lt;&gt;"",K27&lt;&gt;"",J33&lt;&gt;"",K29&lt;&gt;"",K30&lt;&gt;"",K31&lt;&gt;"",K33&lt;&gt;"",J33&lt;&gt;"")=TRUE</formula>
    </cfRule>
  </conditionalFormatting>
  <printOptions/>
  <pageMargins left="0.5597222222222222" right="0.4" top="0.9840277777777778" bottom="0.9840277777777778" header="0.5118110236220472" footer="0.5118110236220472"/>
  <pageSetup horizontalDpi="600" verticalDpi="600" orientation="portrait" paperSize="9" scale="95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GridLines="0" zoomScaleSheetLayoutView="75" zoomScalePageLayoutView="0" workbookViewId="0" topLeftCell="A16">
      <selection activeCell="R30" sqref="R30:S30"/>
    </sheetView>
  </sheetViews>
  <sheetFormatPr defaultColWidth="8.875" defaultRowHeight="12.75"/>
  <cols>
    <col min="1" max="1" width="8.875" style="27" customWidth="1"/>
    <col min="2" max="2" width="4.25390625" style="1" customWidth="1"/>
    <col min="3" max="10" width="5.75390625" style="1" customWidth="1"/>
    <col min="11" max="18" width="4.25390625" style="1" customWidth="1"/>
    <col min="19" max="19" width="8.87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6">
        <f>Eszközök!B2</f>
        <v>1</v>
      </c>
      <c r="C2" s="6">
        <f>Eszközök!C2</f>
        <v>9</v>
      </c>
      <c r="D2" s="6">
        <f>Eszközök!D2</f>
        <v>0</v>
      </c>
      <c r="E2" s="6">
        <f>Eszközök!E2</f>
        <v>1</v>
      </c>
      <c r="F2" s="6">
        <f>Eszközök!F2</f>
        <v>2</v>
      </c>
      <c r="G2" s="6">
        <f>Eszközök!G2</f>
        <v>0</v>
      </c>
      <c r="H2" s="6">
        <f>Eszközök!H2</f>
        <v>0</v>
      </c>
      <c r="I2" s="6">
        <f>Eszközök!I2</f>
        <v>9</v>
      </c>
      <c r="J2" s="6">
        <f>Eszközök!J2</f>
        <v>9</v>
      </c>
      <c r="K2" s="6">
        <f>Eszközök!K2</f>
        <v>3</v>
      </c>
      <c r="L2" s="6">
        <f>Eszközök!L2</f>
        <v>1</v>
      </c>
      <c r="M2" s="6">
        <f>Eszközök!M2</f>
        <v>9</v>
      </c>
      <c r="N2" s="6">
        <f>Eszközök!N2</f>
        <v>5</v>
      </c>
      <c r="O2" s="6">
        <f>Eszközök!O2</f>
        <v>1</v>
      </c>
      <c r="P2" s="6">
        <f>Eszközök!P2</f>
        <v>5</v>
      </c>
      <c r="Q2" s="6">
        <f>Eszközök!Q2</f>
        <v>0</v>
      </c>
      <c r="R2" s="6">
        <f>Eszközök!R2</f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 t="str">
        <f>Előlap!B16</f>
        <v>Beszámololó forduló napja:</v>
      </c>
      <c r="C6" s="2"/>
      <c r="D6" s="2"/>
      <c r="E6" s="2"/>
      <c r="F6" s="2"/>
      <c r="G6" s="2" t="str">
        <f>Előlap!I16</f>
        <v>2023. december 31.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20.25" customHeight="1">
      <c r="B9" s="141" t="str">
        <f>Eszközök!B11:M11</f>
        <v>MAGYAR SAKK SZÖVETSÉG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" t="s">
        <v>7</v>
      </c>
      <c r="R20" s="2"/>
      <c r="S20" s="2"/>
    </row>
    <row r="21" spans="2:19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3" customHeight="1">
      <c r="A22" s="9" t="s">
        <v>8</v>
      </c>
      <c r="B22" s="142" t="s">
        <v>44</v>
      </c>
      <c r="C22" s="142"/>
      <c r="D22" s="142"/>
      <c r="E22" s="142"/>
      <c r="F22" s="142"/>
      <c r="G22" s="142"/>
      <c r="H22" s="142"/>
      <c r="I22" s="142"/>
      <c r="J22" s="142"/>
      <c r="K22" s="116" t="s">
        <v>10</v>
      </c>
      <c r="L22" s="116"/>
      <c r="M22" s="116"/>
      <c r="N22" s="117" t="s">
        <v>11</v>
      </c>
      <c r="O22" s="117"/>
      <c r="P22" s="117"/>
      <c r="Q22" s="117"/>
      <c r="R22" s="118" t="s">
        <v>12</v>
      </c>
      <c r="S22" s="118"/>
    </row>
    <row r="23" spans="1:19" ht="18" customHeight="1">
      <c r="A23" s="10" t="s">
        <v>13</v>
      </c>
      <c r="B23" s="28"/>
      <c r="C23" s="29"/>
      <c r="D23" s="29"/>
      <c r="E23" s="29"/>
      <c r="F23" s="29" t="s">
        <v>14</v>
      </c>
      <c r="G23" s="29"/>
      <c r="H23" s="29"/>
      <c r="I23" s="30"/>
      <c r="J23" s="30"/>
      <c r="K23" s="31"/>
      <c r="L23" s="32" t="s">
        <v>15</v>
      </c>
      <c r="M23" s="33"/>
      <c r="N23" s="34"/>
      <c r="O23" s="18" t="s">
        <v>16</v>
      </c>
      <c r="P23" s="18"/>
      <c r="Q23" s="18"/>
      <c r="R23" s="31"/>
      <c r="S23" s="35" t="s">
        <v>17</v>
      </c>
    </row>
    <row r="24" spans="1:19" ht="19.5" customHeight="1">
      <c r="A24" s="10" t="s">
        <v>45</v>
      </c>
      <c r="B24" s="119" t="s">
        <v>46</v>
      </c>
      <c r="C24" s="119"/>
      <c r="D24" s="119"/>
      <c r="E24" s="119"/>
      <c r="F24" s="119"/>
      <c r="G24" s="119"/>
      <c r="H24" s="119"/>
      <c r="I24" s="119"/>
      <c r="J24" s="119"/>
      <c r="K24" s="121">
        <f>SUM(K25:M30)</f>
        <v>12548</v>
      </c>
      <c r="L24" s="121"/>
      <c r="M24" s="121"/>
      <c r="N24" s="121">
        <f>SUM(N25:Q30)</f>
        <v>0</v>
      </c>
      <c r="O24" s="121"/>
      <c r="P24" s="121"/>
      <c r="Q24" s="121"/>
      <c r="R24" s="122">
        <f>SUM(R25:S30)</f>
        <v>14268</v>
      </c>
      <c r="S24" s="122"/>
    </row>
    <row r="25" spans="1:19" ht="19.5" customHeight="1">
      <c r="A25" s="10" t="s">
        <v>47</v>
      </c>
      <c r="B25" s="20" t="s">
        <v>21</v>
      </c>
      <c r="C25" s="123" t="s">
        <v>48</v>
      </c>
      <c r="D25" s="123"/>
      <c r="E25" s="123"/>
      <c r="F25" s="123"/>
      <c r="G25" s="123"/>
      <c r="H25" s="123"/>
      <c r="I25" s="123"/>
      <c r="J25" s="123"/>
      <c r="K25" s="124">
        <v>12231</v>
      </c>
      <c r="L25" s="124"/>
      <c r="M25" s="124"/>
      <c r="N25" s="124"/>
      <c r="O25" s="124"/>
      <c r="P25" s="124"/>
      <c r="Q25" s="124"/>
      <c r="R25" s="125">
        <v>12231</v>
      </c>
      <c r="S25" s="125"/>
    </row>
    <row r="26" spans="1:19" ht="19.5" customHeight="1">
      <c r="A26" s="10" t="s">
        <v>49</v>
      </c>
      <c r="B26" s="20" t="s">
        <v>24</v>
      </c>
      <c r="C26" s="143" t="s">
        <v>50</v>
      </c>
      <c r="D26" s="143"/>
      <c r="E26" s="143"/>
      <c r="F26" s="143"/>
      <c r="G26" s="143"/>
      <c r="H26" s="143"/>
      <c r="I26" s="143"/>
      <c r="J26" s="143"/>
      <c r="K26" s="124">
        <v>-52344</v>
      </c>
      <c r="L26" s="124"/>
      <c r="M26" s="124"/>
      <c r="N26" s="124"/>
      <c r="O26" s="124"/>
      <c r="P26" s="124"/>
      <c r="Q26" s="124"/>
      <c r="R26" s="125">
        <v>317</v>
      </c>
      <c r="S26" s="125"/>
    </row>
    <row r="27" spans="1:19" ht="19.5" customHeight="1">
      <c r="A27" s="10" t="s">
        <v>51</v>
      </c>
      <c r="B27" s="20" t="s">
        <v>27</v>
      </c>
      <c r="C27" s="123" t="s">
        <v>52</v>
      </c>
      <c r="D27" s="123"/>
      <c r="E27" s="123"/>
      <c r="F27" s="123"/>
      <c r="G27" s="123"/>
      <c r="H27" s="123"/>
      <c r="I27" s="123"/>
      <c r="J27" s="123"/>
      <c r="K27" s="144"/>
      <c r="L27" s="144"/>
      <c r="M27" s="144"/>
      <c r="N27" s="124"/>
      <c r="O27" s="124"/>
      <c r="P27" s="124"/>
      <c r="Q27" s="124"/>
      <c r="R27" s="125"/>
      <c r="S27" s="125"/>
    </row>
    <row r="28" spans="1:19" ht="19.5" customHeight="1">
      <c r="A28" s="10"/>
      <c r="B28" s="20" t="s">
        <v>38</v>
      </c>
      <c r="C28" s="123" t="s">
        <v>53</v>
      </c>
      <c r="D28" s="123"/>
      <c r="E28" s="123"/>
      <c r="F28" s="123"/>
      <c r="G28" s="123"/>
      <c r="H28" s="123"/>
      <c r="I28" s="123"/>
      <c r="J28" s="123"/>
      <c r="K28" s="144"/>
      <c r="L28" s="144"/>
      <c r="M28" s="144"/>
      <c r="N28" s="124"/>
      <c r="O28" s="124"/>
      <c r="P28" s="124"/>
      <c r="Q28" s="124"/>
      <c r="R28" s="125"/>
      <c r="S28" s="125"/>
    </row>
    <row r="29" spans="1:19" ht="19.5" customHeight="1">
      <c r="A29" s="10" t="s">
        <v>54</v>
      </c>
      <c r="B29" s="20" t="s">
        <v>55</v>
      </c>
      <c r="C29" s="123" t="s">
        <v>56</v>
      </c>
      <c r="D29" s="123"/>
      <c r="E29" s="123"/>
      <c r="F29" s="123"/>
      <c r="G29" s="123"/>
      <c r="H29" s="123"/>
      <c r="I29" s="123"/>
      <c r="J29" s="123"/>
      <c r="K29" s="124">
        <v>52661</v>
      </c>
      <c r="L29" s="124"/>
      <c r="M29" s="124"/>
      <c r="N29" s="124"/>
      <c r="O29" s="124"/>
      <c r="P29" s="124"/>
      <c r="Q29" s="124"/>
      <c r="R29" s="125">
        <f>Eredménykimutatás!K34</f>
        <v>1720</v>
      </c>
      <c r="S29" s="125"/>
    </row>
    <row r="30" spans="1:19" ht="19.5" customHeight="1">
      <c r="A30" s="36" t="s">
        <v>57</v>
      </c>
      <c r="B30" s="23" t="s">
        <v>58</v>
      </c>
      <c r="C30" s="129" t="s">
        <v>59</v>
      </c>
      <c r="D30" s="129"/>
      <c r="E30" s="129"/>
      <c r="F30" s="129"/>
      <c r="G30" s="129"/>
      <c r="H30" s="129"/>
      <c r="I30" s="129"/>
      <c r="J30" s="129"/>
      <c r="K30" s="145">
        <v>0</v>
      </c>
      <c r="L30" s="145"/>
      <c r="M30" s="145"/>
      <c r="N30" s="145"/>
      <c r="O30" s="145"/>
      <c r="P30" s="145"/>
      <c r="Q30" s="145"/>
      <c r="R30" s="146">
        <f>Eredménykimutatás!L34</f>
        <v>0</v>
      </c>
      <c r="S30" s="146"/>
    </row>
    <row r="31" spans="1:19" ht="19.5" customHeight="1">
      <c r="A31" s="38" t="s">
        <v>60</v>
      </c>
      <c r="B31" s="147" t="s">
        <v>61</v>
      </c>
      <c r="C31" s="147"/>
      <c r="D31" s="147"/>
      <c r="E31" s="147"/>
      <c r="F31" s="147"/>
      <c r="G31" s="147"/>
      <c r="H31" s="147"/>
      <c r="I31" s="147"/>
      <c r="J31" s="147"/>
      <c r="K31" s="148">
        <v>12506</v>
      </c>
      <c r="L31" s="148"/>
      <c r="M31" s="148"/>
      <c r="N31" s="148"/>
      <c r="O31" s="148"/>
      <c r="P31" s="148"/>
      <c r="Q31" s="148"/>
      <c r="R31" s="149">
        <v>12506</v>
      </c>
      <c r="S31" s="149"/>
    </row>
    <row r="32" spans="1:19" ht="19.5" customHeight="1">
      <c r="A32" s="38" t="s">
        <v>62</v>
      </c>
      <c r="B32" s="147" t="s">
        <v>63</v>
      </c>
      <c r="C32" s="147"/>
      <c r="D32" s="147"/>
      <c r="E32" s="147"/>
      <c r="F32" s="147"/>
      <c r="G32" s="147"/>
      <c r="H32" s="147"/>
      <c r="I32" s="147"/>
      <c r="J32" s="147"/>
      <c r="K32" s="150">
        <f>+K34+K35+K33</f>
        <v>17370</v>
      </c>
      <c r="L32" s="150"/>
      <c r="M32" s="150"/>
      <c r="N32" s="150"/>
      <c r="O32" s="150"/>
      <c r="P32" s="150"/>
      <c r="Q32" s="150"/>
      <c r="R32" s="151">
        <f>+R34+R35+R33</f>
        <v>43371</v>
      </c>
      <c r="S32" s="151"/>
    </row>
    <row r="33" spans="1:19" ht="19.5" customHeight="1">
      <c r="A33" s="10"/>
      <c r="B33" s="20" t="s">
        <v>64</v>
      </c>
      <c r="C33" s="123" t="s">
        <v>65</v>
      </c>
      <c r="D33" s="123"/>
      <c r="E33" s="123"/>
      <c r="F33" s="123"/>
      <c r="G33" s="123"/>
      <c r="H33" s="123"/>
      <c r="I33" s="123"/>
      <c r="J33" s="123"/>
      <c r="K33" s="144"/>
      <c r="L33" s="144"/>
      <c r="M33" s="144"/>
      <c r="N33" s="124"/>
      <c r="O33" s="124"/>
      <c r="P33" s="124"/>
      <c r="Q33" s="124"/>
      <c r="R33" s="125"/>
      <c r="S33" s="125"/>
    </row>
    <row r="34" spans="1:19" ht="19.5" customHeight="1">
      <c r="A34" s="39" t="s">
        <v>66</v>
      </c>
      <c r="B34" s="40" t="s">
        <v>21</v>
      </c>
      <c r="C34" s="152" t="s">
        <v>67</v>
      </c>
      <c r="D34" s="152"/>
      <c r="E34" s="152"/>
      <c r="F34" s="152"/>
      <c r="G34" s="152"/>
      <c r="H34" s="152"/>
      <c r="I34" s="152"/>
      <c r="J34" s="152"/>
      <c r="K34" s="153"/>
      <c r="L34" s="153"/>
      <c r="M34" s="153"/>
      <c r="N34" s="153"/>
      <c r="O34" s="153"/>
      <c r="P34" s="153"/>
      <c r="Q34" s="153"/>
      <c r="R34" s="154">
        <v>0</v>
      </c>
      <c r="S34" s="154"/>
    </row>
    <row r="35" spans="1:19" ht="19.5" customHeight="1">
      <c r="A35" s="36" t="s">
        <v>68</v>
      </c>
      <c r="B35" s="20" t="s">
        <v>24</v>
      </c>
      <c r="C35" s="123" t="s">
        <v>69</v>
      </c>
      <c r="D35" s="123"/>
      <c r="E35" s="123"/>
      <c r="F35" s="123"/>
      <c r="G35" s="123"/>
      <c r="H35" s="123"/>
      <c r="I35" s="123"/>
      <c r="J35" s="123"/>
      <c r="K35" s="124">
        <v>17370</v>
      </c>
      <c r="L35" s="124"/>
      <c r="M35" s="124"/>
      <c r="N35" s="124"/>
      <c r="O35" s="124"/>
      <c r="P35" s="124"/>
      <c r="Q35" s="124"/>
      <c r="R35" s="125">
        <v>43371</v>
      </c>
      <c r="S35" s="125"/>
    </row>
    <row r="36" spans="1:27" s="26" customFormat="1" ht="19.5" customHeight="1">
      <c r="A36" s="42"/>
      <c r="B36" s="43" t="s">
        <v>70</v>
      </c>
      <c r="C36" s="155" t="s">
        <v>71</v>
      </c>
      <c r="D36" s="155"/>
      <c r="E36" s="155"/>
      <c r="F36" s="155"/>
      <c r="G36" s="155"/>
      <c r="H36" s="155"/>
      <c r="I36" s="155"/>
      <c r="J36" s="155"/>
      <c r="K36" s="156">
        <v>31253</v>
      </c>
      <c r="L36" s="156"/>
      <c r="M36" s="156"/>
      <c r="N36" s="156"/>
      <c r="O36" s="156"/>
      <c r="P36" s="156"/>
      <c r="Q36" s="156"/>
      <c r="R36" s="157">
        <v>28744</v>
      </c>
      <c r="S36" s="157"/>
      <c r="AA36" s="1"/>
    </row>
    <row r="37" spans="1:19" ht="19.5" customHeight="1">
      <c r="A37" s="158" t="s">
        <v>72</v>
      </c>
      <c r="B37" s="159" t="s">
        <v>73</v>
      </c>
      <c r="C37" s="159"/>
      <c r="D37" s="159"/>
      <c r="E37" s="159"/>
      <c r="F37" s="159"/>
      <c r="G37" s="159"/>
      <c r="H37" s="159"/>
      <c r="I37" s="159"/>
      <c r="J37" s="159"/>
      <c r="K37" s="139">
        <f>K32+K31+K24+K36</f>
        <v>73677</v>
      </c>
      <c r="L37" s="139"/>
      <c r="M37" s="139"/>
      <c r="N37" s="138">
        <f>+N32+N31+N36+N24</f>
        <v>0</v>
      </c>
      <c r="O37" s="138"/>
      <c r="P37" s="138"/>
      <c r="Q37" s="138"/>
      <c r="R37" s="139">
        <f>+R32+R31+R36+R24</f>
        <v>98889</v>
      </c>
      <c r="S37" s="139"/>
    </row>
    <row r="38" spans="1:19" ht="19.5" customHeight="1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39"/>
      <c r="L38" s="139"/>
      <c r="M38" s="139"/>
      <c r="N38" s="138"/>
      <c r="O38" s="138"/>
      <c r="P38" s="138"/>
      <c r="Q38" s="138"/>
      <c r="R38" s="139"/>
      <c r="S38" s="139"/>
    </row>
    <row r="39" spans="2:19" ht="19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7" ht="19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AA40" s="26"/>
    </row>
    <row r="41" spans="2:19" ht="19.5" customHeight="1">
      <c r="B41" s="160" t="str">
        <f>+Előlap!B35</f>
        <v>Kelt.: Budapest, </v>
      </c>
      <c r="C41" s="160"/>
      <c r="D41" s="160"/>
      <c r="E41" s="160"/>
      <c r="F41" s="160"/>
      <c r="G41" s="161">
        <f>Előlap!G35</f>
        <v>45421</v>
      </c>
      <c r="H41" s="161"/>
      <c r="I41" s="161"/>
      <c r="J41" s="161"/>
      <c r="K41" s="161"/>
      <c r="L41" s="5"/>
      <c r="M41" s="5"/>
      <c r="N41" s="2"/>
      <c r="O41" s="2"/>
      <c r="P41" s="2"/>
      <c r="Q41" s="2"/>
      <c r="R41" s="2"/>
      <c r="S41" s="2"/>
    </row>
    <row r="42" spans="2:19" ht="19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9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9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 selectLockedCells="1" selectUnlockedCells="1"/>
  <mergeCells count="64">
    <mergeCell ref="A37:A38"/>
    <mergeCell ref="B37:J38"/>
    <mergeCell ref="K37:M38"/>
    <mergeCell ref="N37:Q38"/>
    <mergeCell ref="R37:S38"/>
    <mergeCell ref="B41:F41"/>
    <mergeCell ref="G41:K41"/>
    <mergeCell ref="C35:J35"/>
    <mergeCell ref="K35:M35"/>
    <mergeCell ref="N35:Q35"/>
    <mergeCell ref="R35:S35"/>
    <mergeCell ref="C36:J36"/>
    <mergeCell ref="K36:M36"/>
    <mergeCell ref="N36:Q36"/>
    <mergeCell ref="R36:S36"/>
    <mergeCell ref="C33:J33"/>
    <mergeCell ref="K33:M33"/>
    <mergeCell ref="N33:Q33"/>
    <mergeCell ref="R33:S33"/>
    <mergeCell ref="C34:J34"/>
    <mergeCell ref="K34:M34"/>
    <mergeCell ref="N34:Q34"/>
    <mergeCell ref="R34:S34"/>
    <mergeCell ref="B31:J31"/>
    <mergeCell ref="K31:M31"/>
    <mergeCell ref="N31:Q31"/>
    <mergeCell ref="R31:S31"/>
    <mergeCell ref="B32:J32"/>
    <mergeCell ref="K32:M32"/>
    <mergeCell ref="N32:Q32"/>
    <mergeCell ref="R32:S32"/>
    <mergeCell ref="C29:J29"/>
    <mergeCell ref="K29:M29"/>
    <mergeCell ref="N29:Q29"/>
    <mergeCell ref="R29:S29"/>
    <mergeCell ref="C30:J30"/>
    <mergeCell ref="K30:M30"/>
    <mergeCell ref="N30:Q30"/>
    <mergeCell ref="R30:S30"/>
    <mergeCell ref="C27:J27"/>
    <mergeCell ref="K27:M27"/>
    <mergeCell ref="N27:Q27"/>
    <mergeCell ref="R27:S27"/>
    <mergeCell ref="C28:J28"/>
    <mergeCell ref="K28:M28"/>
    <mergeCell ref="N28:Q28"/>
    <mergeCell ref="R28:S28"/>
    <mergeCell ref="C25:J25"/>
    <mergeCell ref="K25:M25"/>
    <mergeCell ref="N25:Q25"/>
    <mergeCell ref="R25:S25"/>
    <mergeCell ref="C26:J26"/>
    <mergeCell ref="K26:M26"/>
    <mergeCell ref="N26:Q26"/>
    <mergeCell ref="R26:S26"/>
    <mergeCell ref="B9:M9"/>
    <mergeCell ref="B22:J22"/>
    <mergeCell ref="K22:M22"/>
    <mergeCell ref="N22:Q22"/>
    <mergeCell ref="R22:S22"/>
    <mergeCell ref="B24:J24"/>
    <mergeCell ref="K24:M24"/>
    <mergeCell ref="N24:Q24"/>
    <mergeCell ref="R24:S24"/>
  </mergeCells>
  <conditionalFormatting sqref="K24:S24">
    <cfRule type="expression" priority="1" dxfId="11" stopIfTrue="1">
      <formula>OR(K25&lt;&gt;"",K26&lt;&gt;"",K27&lt;&gt;"",K29&lt;&gt;"",K30&lt;&gt;"",J23&lt;&gt;"",J23&lt;&gt;"",J23&lt;&gt;"")=TRUE</formula>
    </cfRule>
  </conditionalFormatting>
  <conditionalFormatting sqref="K37:S37">
    <cfRule type="expression" priority="2" dxfId="11" stopIfTrue="1">
      <formula>OR(K25&lt;&gt;"",K26&lt;&gt;"",K27&lt;&gt;"",K29&lt;&gt;"",K30&lt;&gt;"",J36&lt;&gt;"",J36&lt;&gt;"",J36&lt;&gt;"",K31&lt;&gt;"",J36&lt;&gt;"",K34&lt;&gt;"",K35&lt;&gt;"",J36&lt;&gt;"")=TRUE</formula>
    </cfRule>
  </conditionalFormatting>
  <conditionalFormatting sqref="K38:S38">
    <cfRule type="expression" priority="3" dxfId="11" stopIfTrue="1">
      <formula>OR(K26&lt;&gt;"",K27&lt;&gt;"",K29&lt;&gt;"",K30&lt;&gt;"",J37&lt;&gt;"",K31&lt;&gt;"",J37&lt;&gt;"",J37&lt;&gt;"",K32&lt;&gt;"",J37&lt;&gt;"",K35&lt;&gt;"",K37&lt;&gt;"",J37&lt;&gt;"")=TRUE</formula>
    </cfRule>
  </conditionalFormatting>
  <conditionalFormatting sqref="K32:S32">
    <cfRule type="expression" priority="4" dxfId="11" stopIfTrue="1">
      <formula>OR(J31&lt;&gt;"",K34&lt;&gt;"",K35&lt;&gt;"")=TRUE</formula>
    </cfRule>
  </conditionalFormatting>
  <printOptions/>
  <pageMargins left="0.25" right="0.25" top="0.75" bottom="0.75" header="0.5118110236220472" footer="0.5118110236220472"/>
  <pageSetup fitToHeight="1" fitToWidth="1" horizontalDpi="300" verticalDpi="300" orientation="portrait" paperSize="9" scale="99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zoomScalePageLayoutView="0" workbookViewId="0" topLeftCell="A3">
      <selection activeCell="R30" sqref="R30:S30"/>
    </sheetView>
  </sheetViews>
  <sheetFormatPr defaultColWidth="9.00390625" defaultRowHeight="12.75"/>
  <cols>
    <col min="1" max="1" width="6.875" style="0" customWidth="1"/>
    <col min="2" max="2" width="30.375" style="0" customWidth="1"/>
    <col min="3" max="4" width="7.375" style="0" customWidth="1"/>
    <col min="5" max="5" width="16.125" style="0" customWidth="1"/>
    <col min="6" max="6" width="18.625" style="0" customWidth="1"/>
    <col min="7" max="13" width="16.125" style="0" customWidth="1"/>
  </cols>
  <sheetData>
    <row r="1" spans="2:3" ht="24" customHeight="1">
      <c r="B1" s="45" t="s">
        <v>74</v>
      </c>
      <c r="C1" s="46"/>
    </row>
    <row r="2" ht="12.75">
      <c r="B2" s="47" t="s">
        <v>75</v>
      </c>
    </row>
    <row r="3" ht="12.75">
      <c r="C3" s="46"/>
    </row>
    <row r="4" spans="2:7" ht="25.5" customHeight="1">
      <c r="B4" t="s">
        <v>0</v>
      </c>
      <c r="C4" s="48" t="str">
        <f>Előlap!$I$12</f>
        <v>MAGYAR SAKK SZÖVETSÉG</v>
      </c>
      <c r="G4" s="49" t="s">
        <v>183</v>
      </c>
    </row>
    <row r="5" spans="2:11" ht="21" customHeight="1">
      <c r="B5" t="s">
        <v>2</v>
      </c>
      <c r="C5" t="str">
        <f>Előlap!$J$14</f>
        <v>1055 Budapest, Falk Miksa utca 10.</v>
      </c>
      <c r="G5" s="50"/>
      <c r="H5" s="51"/>
      <c r="I5" s="50"/>
      <c r="J5" s="50"/>
      <c r="K5" s="51"/>
    </row>
    <row r="6" spans="7:11" ht="12.75">
      <c r="G6" s="50"/>
      <c r="H6" s="50"/>
      <c r="I6" s="50"/>
      <c r="J6" s="50"/>
      <c r="K6" s="50"/>
    </row>
    <row r="7" ht="15">
      <c r="B7" s="52" t="s">
        <v>76</v>
      </c>
    </row>
    <row r="9" spans="1:13" ht="12.75">
      <c r="A9" s="2" t="str">
        <f>Előlap!B16</f>
        <v>Beszámololó forduló napja:</v>
      </c>
      <c r="B9" s="2"/>
      <c r="C9" s="2" t="str">
        <f>Előlap!I16</f>
        <v>2023. december 31.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t="s">
        <v>77</v>
      </c>
    </row>
    <row r="11" spans="1:13" ht="30.75" customHeight="1">
      <c r="A11" s="142" t="s">
        <v>9</v>
      </c>
      <c r="B11" s="142"/>
      <c r="C11" s="142"/>
      <c r="D11" s="142"/>
      <c r="E11" s="162" t="s">
        <v>10</v>
      </c>
      <c r="F11" s="162"/>
      <c r="G11" s="162"/>
      <c r="H11" s="162" t="s">
        <v>78</v>
      </c>
      <c r="I11" s="162"/>
      <c r="J11" s="162"/>
      <c r="K11" s="162" t="s">
        <v>12</v>
      </c>
      <c r="L11" s="162"/>
      <c r="M11" s="162"/>
    </row>
    <row r="12" spans="1:13" ht="56.25" customHeight="1">
      <c r="A12" s="53"/>
      <c r="B12" s="54"/>
      <c r="C12" s="54"/>
      <c r="D12" s="55"/>
      <c r="E12" s="56" t="s">
        <v>79</v>
      </c>
      <c r="F12" s="57" t="s">
        <v>80</v>
      </c>
      <c r="G12" s="58" t="s">
        <v>81</v>
      </c>
      <c r="H12" s="56" t="s">
        <v>79</v>
      </c>
      <c r="I12" s="57" t="s">
        <v>80</v>
      </c>
      <c r="J12" s="58" t="s">
        <v>81</v>
      </c>
      <c r="K12" s="56" t="s">
        <v>79</v>
      </c>
      <c r="L12" s="59" t="s">
        <v>80</v>
      </c>
      <c r="M12" s="58" t="s">
        <v>81</v>
      </c>
    </row>
    <row r="13" spans="1:13" ht="20.25" customHeight="1">
      <c r="A13" s="20" t="s">
        <v>18</v>
      </c>
      <c r="B13" s="123" t="s">
        <v>82</v>
      </c>
      <c r="C13" s="123"/>
      <c r="D13" s="123"/>
      <c r="E13" s="22">
        <v>70779</v>
      </c>
      <c r="F13" s="22">
        <v>0</v>
      </c>
      <c r="G13" s="22">
        <f>E13+F13</f>
        <v>70779</v>
      </c>
      <c r="H13" s="22">
        <v>0</v>
      </c>
      <c r="I13" s="22">
        <v>0</v>
      </c>
      <c r="J13" s="22">
        <f>H13+I13</f>
        <v>0</v>
      </c>
      <c r="K13" s="22">
        <v>108687</v>
      </c>
      <c r="L13" s="60"/>
      <c r="M13" s="22">
        <f>K13+L13</f>
        <v>108687</v>
      </c>
    </row>
    <row r="14" spans="1:13" ht="20.25" customHeight="1">
      <c r="A14" s="20" t="s">
        <v>20</v>
      </c>
      <c r="B14" s="123" t="s">
        <v>83</v>
      </c>
      <c r="C14" s="123"/>
      <c r="D14" s="123"/>
      <c r="E14" s="22"/>
      <c r="F14" s="22"/>
      <c r="G14" s="22">
        <f>E14+F14</f>
        <v>0</v>
      </c>
      <c r="H14" s="22"/>
      <c r="I14" s="22"/>
      <c r="J14" s="22">
        <f>H14+I14</f>
        <v>0</v>
      </c>
      <c r="K14" s="22"/>
      <c r="L14" s="60"/>
      <c r="M14" s="22">
        <f>K14+L14</f>
        <v>0</v>
      </c>
    </row>
    <row r="15" spans="1:13" ht="20.25" customHeight="1">
      <c r="A15" s="20" t="s">
        <v>23</v>
      </c>
      <c r="B15" s="123" t="s">
        <v>84</v>
      </c>
      <c r="C15" s="123"/>
      <c r="D15" s="123"/>
      <c r="E15" s="22">
        <v>201849</v>
      </c>
      <c r="F15" s="22"/>
      <c r="G15" s="22">
        <f>E15+F15</f>
        <v>201849</v>
      </c>
      <c r="H15" s="22">
        <v>0</v>
      </c>
      <c r="I15" s="22"/>
      <c r="J15" s="22">
        <f>H15+I15</f>
        <v>0</v>
      </c>
      <c r="K15" s="22">
        <v>176222</v>
      </c>
      <c r="L15" s="60"/>
      <c r="M15" s="22">
        <f>K15+L15</f>
        <v>176222</v>
      </c>
    </row>
    <row r="16" spans="1:13" ht="20.25" customHeight="1">
      <c r="A16" s="20"/>
      <c r="B16" s="123" t="s">
        <v>85</v>
      </c>
      <c r="C16" s="123"/>
      <c r="D16" s="123"/>
      <c r="E16" s="22">
        <v>2268</v>
      </c>
      <c r="F16" s="22"/>
      <c r="G16" s="22">
        <f>E16+F16</f>
        <v>2268</v>
      </c>
      <c r="H16" s="22">
        <v>0</v>
      </c>
      <c r="I16" s="22"/>
      <c r="J16" s="22">
        <f>H16+I16</f>
        <v>0</v>
      </c>
      <c r="K16" s="22">
        <v>3108</v>
      </c>
      <c r="L16" s="60"/>
      <c r="M16" s="22">
        <f>K16+L16</f>
        <v>3108</v>
      </c>
    </row>
    <row r="17" spans="1:13" ht="20.25" customHeight="1">
      <c r="A17" s="20"/>
      <c r="B17" s="61" t="s">
        <v>86</v>
      </c>
      <c r="C17" s="61"/>
      <c r="D17" s="21"/>
      <c r="E17" s="22"/>
      <c r="F17" s="22"/>
      <c r="G17" s="22"/>
      <c r="H17" s="22"/>
      <c r="I17" s="22"/>
      <c r="J17" s="22"/>
      <c r="K17" s="22"/>
      <c r="L17" s="60"/>
      <c r="M17" s="22"/>
    </row>
    <row r="18" spans="1:13" ht="20.25" customHeight="1">
      <c r="A18" s="20"/>
      <c r="B18" s="123" t="s">
        <v>87</v>
      </c>
      <c r="C18" s="123"/>
      <c r="D18" s="123"/>
      <c r="E18" s="22">
        <v>144159</v>
      </c>
      <c r="F18" s="22"/>
      <c r="G18" s="22">
        <f>F18+E18</f>
        <v>144159</v>
      </c>
      <c r="H18" s="22">
        <v>0</v>
      </c>
      <c r="I18" s="22"/>
      <c r="J18" s="22">
        <f>I18+H18</f>
        <v>0</v>
      </c>
      <c r="K18" s="22">
        <v>173107</v>
      </c>
      <c r="L18" s="60"/>
      <c r="M18" s="22">
        <f>L18+K18</f>
        <v>173107</v>
      </c>
    </row>
    <row r="19" spans="1:13" ht="20.25" customHeight="1">
      <c r="A19" s="40"/>
      <c r="B19" s="61" t="s">
        <v>88</v>
      </c>
      <c r="C19" s="61"/>
      <c r="D19" s="21"/>
      <c r="E19" s="41">
        <v>0</v>
      </c>
      <c r="F19" s="41"/>
      <c r="G19" s="22"/>
      <c r="H19" s="41"/>
      <c r="I19" s="41"/>
      <c r="J19" s="22"/>
      <c r="K19" s="41"/>
      <c r="L19" s="62"/>
      <c r="M19" s="22"/>
    </row>
    <row r="20" spans="1:13" ht="21" customHeight="1">
      <c r="A20" s="40" t="s">
        <v>89</v>
      </c>
      <c r="B20" s="123" t="s">
        <v>90</v>
      </c>
      <c r="C20" s="123"/>
      <c r="D20" s="123"/>
      <c r="E20" s="41">
        <v>191</v>
      </c>
      <c r="F20" s="41"/>
      <c r="G20" s="22">
        <f>E20+F20</f>
        <v>191</v>
      </c>
      <c r="H20" s="41">
        <v>0</v>
      </c>
      <c r="I20" s="41">
        <v>0</v>
      </c>
      <c r="J20" s="22">
        <f>H20+I20</f>
        <v>0</v>
      </c>
      <c r="K20" s="41">
        <v>373</v>
      </c>
      <c r="L20" s="62"/>
      <c r="M20" s="22">
        <f>K20+L20</f>
        <v>373</v>
      </c>
    </row>
    <row r="21" spans="1:13" ht="23.25" customHeight="1">
      <c r="A21" s="40"/>
      <c r="B21" s="123" t="s">
        <v>91</v>
      </c>
      <c r="C21" s="123"/>
      <c r="D21" s="123"/>
      <c r="E21" s="41"/>
      <c r="F21" s="41"/>
      <c r="G21" s="22">
        <f>E21+F21</f>
        <v>0</v>
      </c>
      <c r="H21" s="41"/>
      <c r="I21" s="41"/>
      <c r="J21" s="22">
        <f>H21+I21</f>
        <v>0</v>
      </c>
      <c r="K21" s="41"/>
      <c r="L21" s="62"/>
      <c r="M21" s="22">
        <f>K21+L21</f>
        <v>0</v>
      </c>
    </row>
    <row r="22" spans="1:13" s="64" customFormat="1" ht="23.25" customHeight="1">
      <c r="A22" s="43" t="s">
        <v>92</v>
      </c>
      <c r="B22" s="163" t="s">
        <v>93</v>
      </c>
      <c r="C22" s="163"/>
      <c r="D22" s="163"/>
      <c r="E22" s="44">
        <f aca="true" t="shared" si="0" ref="E22:M22">E13+E15+E20</f>
        <v>272819</v>
      </c>
      <c r="F22" s="44">
        <f t="shared" si="0"/>
        <v>0</v>
      </c>
      <c r="G22" s="44">
        <f t="shared" si="0"/>
        <v>272819</v>
      </c>
      <c r="H22" s="44">
        <f t="shared" si="0"/>
        <v>0</v>
      </c>
      <c r="I22" s="44">
        <f t="shared" si="0"/>
        <v>0</v>
      </c>
      <c r="J22" s="44">
        <f t="shared" si="0"/>
        <v>0</v>
      </c>
      <c r="K22" s="44">
        <f t="shared" si="0"/>
        <v>285282</v>
      </c>
      <c r="L22" s="63">
        <f t="shared" si="0"/>
        <v>0</v>
      </c>
      <c r="M22" s="44">
        <f t="shared" si="0"/>
        <v>285282</v>
      </c>
    </row>
    <row r="23" spans="1:13" ht="23.25" customHeight="1">
      <c r="A23" s="40"/>
      <c r="B23" s="123" t="s">
        <v>94</v>
      </c>
      <c r="C23" s="123"/>
      <c r="D23" s="123"/>
      <c r="E23" s="41">
        <v>272819</v>
      </c>
      <c r="F23" s="41"/>
      <c r="G23" s="22">
        <f aca="true" t="shared" si="1" ref="G23:G29">E23+F23</f>
        <v>272819</v>
      </c>
      <c r="H23" s="41"/>
      <c r="I23" s="41"/>
      <c r="J23" s="22">
        <f aca="true" t="shared" si="2" ref="J23:J29">H23+I23</f>
        <v>0</v>
      </c>
      <c r="K23" s="62">
        <v>285282</v>
      </c>
      <c r="L23" s="62"/>
      <c r="M23" s="22">
        <f aca="true" t="shared" si="3" ref="M23:M29">K23+L23</f>
        <v>285282</v>
      </c>
    </row>
    <row r="24" spans="1:13" ht="20.25" customHeight="1">
      <c r="A24" s="20" t="s">
        <v>29</v>
      </c>
      <c r="B24" s="123" t="s">
        <v>95</v>
      </c>
      <c r="C24" s="123"/>
      <c r="D24" s="123"/>
      <c r="E24" s="22">
        <v>179556</v>
      </c>
      <c r="F24" s="22"/>
      <c r="G24" s="22">
        <f t="shared" si="1"/>
        <v>179556</v>
      </c>
      <c r="H24" s="22">
        <v>0</v>
      </c>
      <c r="I24" s="22">
        <v>0</v>
      </c>
      <c r="J24" s="22">
        <f t="shared" si="2"/>
        <v>0</v>
      </c>
      <c r="K24" s="22">
        <v>134956</v>
      </c>
      <c r="L24" s="60"/>
      <c r="M24" s="22">
        <f t="shared" si="3"/>
        <v>134956</v>
      </c>
    </row>
    <row r="25" spans="1:13" ht="20.25" customHeight="1">
      <c r="A25" s="20" t="s">
        <v>31</v>
      </c>
      <c r="B25" s="123" t="s">
        <v>96</v>
      </c>
      <c r="C25" s="123"/>
      <c r="D25" s="123"/>
      <c r="E25" s="22">
        <v>13334</v>
      </c>
      <c r="F25" s="22"/>
      <c r="G25" s="22">
        <f t="shared" si="1"/>
        <v>13334</v>
      </c>
      <c r="H25" s="22">
        <v>0</v>
      </c>
      <c r="I25" s="22">
        <v>0</v>
      </c>
      <c r="J25" s="22">
        <f t="shared" si="2"/>
        <v>0</v>
      </c>
      <c r="K25" s="22">
        <v>131720</v>
      </c>
      <c r="L25" s="60"/>
      <c r="M25" s="22">
        <f t="shared" si="3"/>
        <v>131720</v>
      </c>
    </row>
    <row r="26" spans="1:13" ht="20.25" customHeight="1">
      <c r="A26" s="20"/>
      <c r="B26" s="123" t="s">
        <v>97</v>
      </c>
      <c r="C26" s="123"/>
      <c r="D26" s="123"/>
      <c r="E26" s="22"/>
      <c r="F26" s="22"/>
      <c r="G26" s="22">
        <f t="shared" si="1"/>
        <v>0</v>
      </c>
      <c r="H26" s="22"/>
      <c r="I26" s="22"/>
      <c r="J26" s="22">
        <f t="shared" si="2"/>
        <v>0</v>
      </c>
      <c r="K26" s="22">
        <v>0</v>
      </c>
      <c r="L26" s="60"/>
      <c r="M26" s="22">
        <f t="shared" si="3"/>
        <v>0</v>
      </c>
    </row>
    <row r="27" spans="1:13" ht="20.25" customHeight="1">
      <c r="A27" s="20" t="s">
        <v>33</v>
      </c>
      <c r="B27" s="123" t="s">
        <v>98</v>
      </c>
      <c r="C27" s="123"/>
      <c r="D27" s="123"/>
      <c r="E27" s="22">
        <v>2606</v>
      </c>
      <c r="F27" s="22"/>
      <c r="G27" s="22">
        <f t="shared" si="1"/>
        <v>2606</v>
      </c>
      <c r="H27" s="22">
        <v>0</v>
      </c>
      <c r="I27" s="22">
        <v>0</v>
      </c>
      <c r="J27" s="22">
        <f t="shared" si="2"/>
        <v>0</v>
      </c>
      <c r="K27" s="22">
        <v>2600</v>
      </c>
      <c r="L27" s="60"/>
      <c r="M27" s="22">
        <f t="shared" si="3"/>
        <v>2600</v>
      </c>
    </row>
    <row r="28" spans="1:13" ht="20.25" customHeight="1">
      <c r="A28" s="20" t="s">
        <v>35</v>
      </c>
      <c r="B28" s="123" t="s">
        <v>99</v>
      </c>
      <c r="C28" s="123"/>
      <c r="D28" s="123"/>
      <c r="E28" s="22">
        <v>23683</v>
      </c>
      <c r="F28" s="22"/>
      <c r="G28" s="22">
        <f t="shared" si="1"/>
        <v>23683</v>
      </c>
      <c r="H28" s="22"/>
      <c r="I28" s="22"/>
      <c r="J28" s="22">
        <f t="shared" si="2"/>
        <v>0</v>
      </c>
      <c r="K28" s="22">
        <v>13321</v>
      </c>
      <c r="L28" s="60"/>
      <c r="M28" s="22">
        <f t="shared" si="3"/>
        <v>13321</v>
      </c>
    </row>
    <row r="29" spans="1:13" ht="21" customHeight="1">
      <c r="A29" s="20" t="s">
        <v>37</v>
      </c>
      <c r="B29" s="123" t="s">
        <v>100</v>
      </c>
      <c r="C29" s="123"/>
      <c r="D29" s="123"/>
      <c r="E29" s="22">
        <v>979</v>
      </c>
      <c r="F29" s="22"/>
      <c r="G29" s="22">
        <f t="shared" si="1"/>
        <v>979</v>
      </c>
      <c r="H29" s="22"/>
      <c r="I29" s="22"/>
      <c r="J29" s="22">
        <f t="shared" si="2"/>
        <v>0</v>
      </c>
      <c r="K29" s="22">
        <v>965</v>
      </c>
      <c r="L29" s="60"/>
      <c r="M29" s="22">
        <f t="shared" si="3"/>
        <v>965</v>
      </c>
    </row>
    <row r="30" spans="1:13" ht="27" customHeight="1">
      <c r="A30" s="164" t="s">
        <v>101</v>
      </c>
      <c r="B30" s="164"/>
      <c r="C30" s="164"/>
      <c r="D30" s="164"/>
      <c r="E30" s="44">
        <f aca="true" t="shared" si="4" ref="E30:M30">E24+E25+E27+E28+E29</f>
        <v>220158</v>
      </c>
      <c r="F30" s="44">
        <f t="shared" si="4"/>
        <v>0</v>
      </c>
      <c r="G30" s="44">
        <f t="shared" si="4"/>
        <v>220158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283562</v>
      </c>
      <c r="L30" s="63">
        <f t="shared" si="4"/>
        <v>0</v>
      </c>
      <c r="M30" s="44">
        <f t="shared" si="4"/>
        <v>283562</v>
      </c>
    </row>
    <row r="31" spans="1:13" ht="21" customHeight="1">
      <c r="A31" s="20"/>
      <c r="B31" s="165" t="s">
        <v>102</v>
      </c>
      <c r="C31" s="165"/>
      <c r="D31" s="165"/>
      <c r="E31" s="22">
        <v>220158</v>
      </c>
      <c r="F31" s="22"/>
      <c r="G31" s="22">
        <f>F31+E31</f>
        <v>220158</v>
      </c>
      <c r="H31" s="22"/>
      <c r="I31" s="22"/>
      <c r="J31" s="22">
        <f>I31+H31</f>
        <v>0</v>
      </c>
      <c r="K31" s="60">
        <v>283562</v>
      </c>
      <c r="L31" s="60"/>
      <c r="M31" s="22">
        <f>L31+K31</f>
        <v>283562</v>
      </c>
    </row>
    <row r="32" spans="1:13" ht="27" customHeight="1">
      <c r="A32" s="166" t="s">
        <v>103</v>
      </c>
      <c r="B32" s="166"/>
      <c r="C32" s="166"/>
      <c r="D32" s="166"/>
      <c r="E32" s="44">
        <f aca="true" t="shared" si="5" ref="E32:M32">E22-E30</f>
        <v>52661</v>
      </c>
      <c r="F32" s="44">
        <f t="shared" si="5"/>
        <v>0</v>
      </c>
      <c r="G32" s="44">
        <f t="shared" si="5"/>
        <v>52661</v>
      </c>
      <c r="H32" s="44">
        <f t="shared" si="5"/>
        <v>0</v>
      </c>
      <c r="I32" s="44">
        <f t="shared" si="5"/>
        <v>0</v>
      </c>
      <c r="J32" s="44">
        <f t="shared" si="5"/>
        <v>0</v>
      </c>
      <c r="K32" s="44">
        <f t="shared" si="5"/>
        <v>1720</v>
      </c>
      <c r="L32" s="63">
        <f t="shared" si="5"/>
        <v>0</v>
      </c>
      <c r="M32" s="44">
        <f t="shared" si="5"/>
        <v>1720</v>
      </c>
    </row>
    <row r="33" spans="1:13" ht="22.5" customHeight="1">
      <c r="A33" s="65" t="s">
        <v>42</v>
      </c>
      <c r="B33" s="167" t="s">
        <v>104</v>
      </c>
      <c r="C33" s="167"/>
      <c r="D33" s="167"/>
      <c r="E33" s="66">
        <v>0</v>
      </c>
      <c r="F33" s="37"/>
      <c r="G33" s="37">
        <f>F33+E33</f>
        <v>0</v>
      </c>
      <c r="H33" s="37"/>
      <c r="I33" s="37">
        <v>0</v>
      </c>
      <c r="J33" s="37">
        <f>I33+H33</f>
        <v>0</v>
      </c>
      <c r="K33" s="37"/>
      <c r="L33" s="67"/>
      <c r="M33" s="37">
        <f>L33+K33</f>
        <v>0</v>
      </c>
    </row>
    <row r="34" spans="1:13" ht="36.75" customHeight="1">
      <c r="A34" s="168" t="s">
        <v>105</v>
      </c>
      <c r="B34" s="168"/>
      <c r="C34" s="168"/>
      <c r="D34" s="168"/>
      <c r="E34" s="68">
        <f aca="true" t="shared" si="6" ref="E34:M34">E32-E33</f>
        <v>52661</v>
      </c>
      <c r="F34" s="68">
        <f t="shared" si="6"/>
        <v>0</v>
      </c>
      <c r="G34" s="68">
        <f t="shared" si="6"/>
        <v>52661</v>
      </c>
      <c r="H34" s="68">
        <f t="shared" si="6"/>
        <v>0</v>
      </c>
      <c r="I34" s="68">
        <f t="shared" si="6"/>
        <v>0</v>
      </c>
      <c r="J34" s="68">
        <f t="shared" si="6"/>
        <v>0</v>
      </c>
      <c r="K34" s="68">
        <f t="shared" si="6"/>
        <v>1720</v>
      </c>
      <c r="L34" s="69">
        <f t="shared" si="6"/>
        <v>0</v>
      </c>
      <c r="M34" s="68">
        <f t="shared" si="6"/>
        <v>1720</v>
      </c>
    </row>
    <row r="35" spans="1:13" ht="20.25" customHeight="1">
      <c r="A35" s="54"/>
      <c r="B35" s="54"/>
      <c r="C35" s="54"/>
      <c r="D35" s="54"/>
      <c r="E35" s="70"/>
      <c r="F35" s="70"/>
      <c r="G35" s="71"/>
      <c r="H35" s="70"/>
      <c r="I35" s="70"/>
      <c r="J35" s="70"/>
      <c r="K35" s="70"/>
      <c r="L35" s="70"/>
      <c r="M35" s="70"/>
    </row>
    <row r="36" spans="1:13" ht="20.25" customHeight="1">
      <c r="A36" s="54"/>
      <c r="B36" s="2"/>
      <c r="C36" s="54"/>
      <c r="D36" s="54"/>
      <c r="E36" s="70"/>
      <c r="F36" s="70"/>
      <c r="G36" s="71"/>
      <c r="H36" s="70"/>
      <c r="I36" s="70"/>
      <c r="J36" s="70"/>
      <c r="K36" s="70"/>
      <c r="L36" s="70"/>
      <c r="M36" s="70"/>
    </row>
    <row r="37" spans="1:13" ht="20.25" customHeight="1">
      <c r="A37" s="54"/>
      <c r="B37" s="54"/>
      <c r="C37" s="54"/>
      <c r="D37" s="54"/>
      <c r="E37" s="70"/>
      <c r="F37" s="70"/>
      <c r="G37" s="71"/>
      <c r="H37" s="70"/>
      <c r="I37" s="70"/>
      <c r="J37" s="70"/>
      <c r="K37" s="70"/>
      <c r="L37" s="70"/>
      <c r="M37" s="70"/>
    </row>
    <row r="38" spans="1:8" ht="15">
      <c r="A38" s="72"/>
      <c r="B38" s="2"/>
      <c r="C38" s="2"/>
      <c r="D38" s="2"/>
      <c r="E38" s="2"/>
      <c r="F38" s="2"/>
      <c r="G38" s="2"/>
      <c r="H38" s="2"/>
    </row>
    <row r="39" spans="1:7" ht="15">
      <c r="A39" s="160" t="s">
        <v>106</v>
      </c>
      <c r="B39" s="160"/>
      <c r="C39" s="160"/>
      <c r="D39" s="140">
        <f>Előlap!G35</f>
        <v>45421</v>
      </c>
      <c r="E39" s="140"/>
      <c r="F39" s="5"/>
      <c r="G39" s="5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 selectLockedCells="1" selectUnlockedCells="1"/>
  <mergeCells count="26">
    <mergeCell ref="A39:C39"/>
    <mergeCell ref="D39:E39"/>
    <mergeCell ref="B29:D29"/>
    <mergeCell ref="A30:D30"/>
    <mergeCell ref="B31:D31"/>
    <mergeCell ref="A32:D32"/>
    <mergeCell ref="B33:D33"/>
    <mergeCell ref="A34:D34"/>
    <mergeCell ref="B23:D23"/>
    <mergeCell ref="B24:D24"/>
    <mergeCell ref="B25:D25"/>
    <mergeCell ref="B26:D26"/>
    <mergeCell ref="B27:D27"/>
    <mergeCell ref="B28:D28"/>
    <mergeCell ref="B15:D15"/>
    <mergeCell ref="B16:D16"/>
    <mergeCell ref="B18:D18"/>
    <mergeCell ref="B20:D20"/>
    <mergeCell ref="B21:D21"/>
    <mergeCell ref="B22:D22"/>
    <mergeCell ref="A11:D11"/>
    <mergeCell ref="E11:G11"/>
    <mergeCell ref="H11:J11"/>
    <mergeCell ref="K11:M11"/>
    <mergeCell ref="B13:D13"/>
    <mergeCell ref="B14:D14"/>
  </mergeCells>
  <conditionalFormatting sqref="E35:F35 H35:M35">
    <cfRule type="expression" priority="1" dxfId="11" stopIfTrue="1">
      <formula>OR(E14&lt;&gt;"",E15&lt;&gt;"",E16&lt;&gt;"",E18&lt;&gt;"",E25&lt;&gt;"",E26&lt;&gt;"",E28&lt;&gt;"",E29&lt;&gt;"",D34&lt;&gt;"",D34&lt;&gt;"",D34&lt;&gt;"",D34&lt;&gt;"",E30&lt;&gt;"",E34&lt;&gt;"")</formula>
    </cfRule>
  </conditionalFormatting>
  <conditionalFormatting sqref="E37:F37 H37:M37">
    <cfRule type="expression" priority="2" dxfId="11" stopIfTrue="1">
      <formula>OR(E16&lt;&gt;"",E18&lt;&gt;"",E20&lt;&gt;"",D36&lt;&gt;"",E27&lt;&gt;"",E28&lt;&gt;"",D36&lt;&gt;"",E30&lt;&gt;"",D36&lt;&gt;"",D36&lt;&gt;"",E31&lt;&gt;"",D36&lt;&gt;"",E32&lt;&gt;"",D36&lt;&gt;"")</formula>
    </cfRule>
  </conditionalFormatting>
  <conditionalFormatting sqref="E36:F36 H36:M36">
    <cfRule type="expression" priority="3" dxfId="11" stopIfTrue="1">
      <formula>OR(E15&lt;&gt;"",E16&lt;&gt;"",E18&lt;&gt;"",E20&lt;&gt;"",E26&lt;&gt;"",E27&lt;&gt;"",E29&lt;&gt;"",D35&lt;&gt;"",D35&lt;&gt;"",D35&lt;&gt;"",E30&lt;&gt;"",D35&lt;&gt;"",E31&lt;&gt;"",D35&lt;&gt;"")</formula>
    </cfRule>
  </conditionalFormatting>
  <printOptions/>
  <pageMargins left="0.44027777777777777" right="0.3701388888888889" top="0.1701388888888889" bottom="0.1798611111111111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4">
      <selection activeCell="C41" sqref="C41"/>
    </sheetView>
  </sheetViews>
  <sheetFormatPr defaultColWidth="9.00390625" defaultRowHeight="12.75"/>
  <cols>
    <col min="1" max="1" width="8.75390625" style="73" customWidth="1"/>
    <col min="2" max="2" width="46.125" style="74" customWidth="1"/>
    <col min="3" max="3" width="21.875" style="75" customWidth="1"/>
    <col min="4" max="4" width="21.875" style="74" customWidth="1"/>
    <col min="5" max="16384" width="9.125" style="74" customWidth="1"/>
  </cols>
  <sheetData>
    <row r="1" spans="1:4" ht="24" customHeight="1">
      <c r="A1" s="76" t="s">
        <v>107</v>
      </c>
      <c r="B1" s="77"/>
      <c r="C1" s="78"/>
      <c r="D1" s="77"/>
    </row>
    <row r="2" spans="1:4" ht="20.25" customHeight="1">
      <c r="A2" s="79">
        <v>1</v>
      </c>
      <c r="B2" s="80" t="s">
        <v>108</v>
      </c>
      <c r="C2" s="78"/>
      <c r="D2" s="77"/>
    </row>
    <row r="3" spans="1:4" ht="20.25" customHeight="1">
      <c r="A3" s="81"/>
      <c r="B3" s="77" t="s">
        <v>109</v>
      </c>
      <c r="C3" s="170" t="s">
        <v>1</v>
      </c>
      <c r="D3" s="170"/>
    </row>
    <row r="4" spans="1:4" ht="21.75" customHeight="1">
      <c r="A4" s="81"/>
      <c r="B4" s="82" t="s">
        <v>110</v>
      </c>
      <c r="C4" s="171" t="s">
        <v>111</v>
      </c>
      <c r="D4" s="171"/>
    </row>
    <row r="5" spans="1:4" ht="20.25" customHeight="1">
      <c r="A5" s="81"/>
      <c r="B5" s="83" t="s">
        <v>112</v>
      </c>
      <c r="C5" s="171" t="s">
        <v>113</v>
      </c>
      <c r="D5" s="171"/>
    </row>
    <row r="6" spans="1:4" ht="20.25" customHeight="1">
      <c r="A6" s="81"/>
      <c r="B6" s="83" t="s">
        <v>114</v>
      </c>
      <c r="C6" s="171" t="s">
        <v>115</v>
      </c>
      <c r="D6" s="171"/>
    </row>
    <row r="7" spans="1:4" ht="20.25" customHeight="1">
      <c r="A7" s="81"/>
      <c r="B7" s="77" t="s">
        <v>116</v>
      </c>
      <c r="C7" s="171" t="s">
        <v>117</v>
      </c>
      <c r="D7" s="171"/>
    </row>
    <row r="8" spans="1:4" s="86" customFormat="1" ht="21" customHeight="1">
      <c r="A8" s="79" t="s">
        <v>20</v>
      </c>
      <c r="B8" s="84" t="s">
        <v>118</v>
      </c>
      <c r="C8" s="85"/>
      <c r="D8" s="80"/>
    </row>
    <row r="9" spans="1:4" s="86" customFormat="1" ht="21.75" customHeight="1">
      <c r="A9" s="79" t="s">
        <v>23</v>
      </c>
      <c r="B9" s="84" t="s">
        <v>119</v>
      </c>
      <c r="C9" s="85"/>
      <c r="D9" s="80"/>
    </row>
    <row r="10" spans="1:4" ht="71.25" customHeight="1">
      <c r="A10" s="81"/>
      <c r="B10" s="87" t="s">
        <v>120</v>
      </c>
      <c r="C10" s="172" t="s">
        <v>121</v>
      </c>
      <c r="D10" s="172"/>
    </row>
    <row r="11" spans="1:4" ht="12.75">
      <c r="A11" s="81"/>
      <c r="B11" s="88" t="s">
        <v>122</v>
      </c>
      <c r="C11" s="169" t="s">
        <v>123</v>
      </c>
      <c r="D11" s="169"/>
    </row>
    <row r="12" spans="1:4" ht="12.75">
      <c r="A12" s="81"/>
      <c r="B12" s="83" t="s">
        <v>124</v>
      </c>
      <c r="C12" s="169"/>
      <c r="D12" s="169"/>
    </row>
    <row r="13" spans="1:4" ht="12.75">
      <c r="A13" s="81"/>
      <c r="B13" s="88" t="s">
        <v>125</v>
      </c>
      <c r="C13" s="169"/>
      <c r="D13" s="169"/>
    </row>
    <row r="14" spans="1:4" s="86" customFormat="1" ht="18.75" customHeight="1">
      <c r="A14" s="79" t="s">
        <v>26</v>
      </c>
      <c r="B14" s="80" t="s">
        <v>126</v>
      </c>
      <c r="C14" s="85"/>
      <c r="D14" s="80"/>
    </row>
    <row r="15" spans="1:4" ht="12.75">
      <c r="A15" s="81"/>
      <c r="B15" s="88" t="s">
        <v>127</v>
      </c>
      <c r="C15" s="78" t="s">
        <v>128</v>
      </c>
      <c r="D15" s="77" t="s">
        <v>129</v>
      </c>
    </row>
    <row r="16" spans="1:4" ht="12.75">
      <c r="A16" s="81"/>
      <c r="B16" s="83" t="s">
        <v>130</v>
      </c>
      <c r="C16" s="89"/>
      <c r="D16" s="88" t="s">
        <v>131</v>
      </c>
    </row>
    <row r="17" spans="1:4" ht="12.75">
      <c r="A17" s="81"/>
      <c r="B17" s="83" t="s">
        <v>132</v>
      </c>
      <c r="C17" s="89"/>
      <c r="D17" s="88"/>
    </row>
    <row r="18" spans="1:4" ht="12.75">
      <c r="A18" s="81"/>
      <c r="B18" s="77"/>
      <c r="C18" s="90"/>
      <c r="D18" s="88"/>
    </row>
    <row r="19" spans="1:4" s="86" customFormat="1" ht="12.75">
      <c r="A19" s="79" t="s">
        <v>29</v>
      </c>
      <c r="B19" s="80" t="s">
        <v>133</v>
      </c>
      <c r="C19" s="91"/>
      <c r="D19" s="84"/>
    </row>
    <row r="20" spans="1:4" ht="12.75">
      <c r="A20" s="81"/>
      <c r="B20" s="77" t="s">
        <v>134</v>
      </c>
      <c r="C20" s="90" t="s">
        <v>10</v>
      </c>
      <c r="D20" s="88" t="s">
        <v>135</v>
      </c>
    </row>
    <row r="21" spans="1:4" ht="12.75">
      <c r="A21" s="81"/>
      <c r="B21" s="83" t="s">
        <v>136</v>
      </c>
      <c r="C21" s="92"/>
      <c r="D21" s="92"/>
    </row>
    <row r="22" spans="1:4" ht="12.75">
      <c r="A22" s="81"/>
      <c r="B22" s="77"/>
      <c r="C22" s="90"/>
      <c r="D22" s="90"/>
    </row>
    <row r="23" spans="1:4" s="86" customFormat="1" ht="12.75">
      <c r="A23" s="79" t="s">
        <v>31</v>
      </c>
      <c r="B23" s="80" t="s">
        <v>137</v>
      </c>
      <c r="C23" s="91"/>
      <c r="D23" s="84"/>
    </row>
    <row r="24" spans="1:4" ht="12.75">
      <c r="A24" s="81"/>
      <c r="B24" s="77" t="s">
        <v>138</v>
      </c>
      <c r="C24" s="90" t="s">
        <v>10</v>
      </c>
      <c r="D24" s="88" t="s">
        <v>135</v>
      </c>
    </row>
    <row r="25" spans="1:4" ht="12.75">
      <c r="A25" s="81"/>
      <c r="B25" s="77"/>
      <c r="C25" s="90">
        <v>0</v>
      </c>
      <c r="D25" s="90">
        <v>0</v>
      </c>
    </row>
    <row r="26" spans="1:4" ht="12.75">
      <c r="A26" s="81"/>
      <c r="B26" s="77"/>
      <c r="C26" s="90"/>
      <c r="D26" s="90"/>
    </row>
    <row r="27" spans="1:4" ht="12.75">
      <c r="A27" s="81"/>
      <c r="B27" s="77"/>
      <c r="C27" s="90"/>
      <c r="D27" s="90"/>
    </row>
    <row r="28" spans="1:4" s="86" customFormat="1" ht="12.75">
      <c r="A28" s="79" t="s">
        <v>33</v>
      </c>
      <c r="B28" s="80" t="s">
        <v>139</v>
      </c>
      <c r="C28" s="90"/>
      <c r="D28" s="90"/>
    </row>
    <row r="29" spans="1:4" ht="12.75">
      <c r="A29" s="81"/>
      <c r="B29" s="77" t="s">
        <v>140</v>
      </c>
      <c r="C29" s="90" t="s">
        <v>10</v>
      </c>
      <c r="D29" s="90" t="s">
        <v>135</v>
      </c>
    </row>
    <row r="30" spans="1:4" ht="12.75">
      <c r="A30" s="81"/>
      <c r="B30" s="77" t="s">
        <v>141</v>
      </c>
      <c r="C30" s="90">
        <v>272819</v>
      </c>
      <c r="D30" s="90">
        <f>Eredménykimutatás!M22</f>
        <v>285282</v>
      </c>
    </row>
    <row r="31" spans="1:4" ht="12.75">
      <c r="A31" s="81"/>
      <c r="B31" s="77" t="s">
        <v>142</v>
      </c>
      <c r="C31" s="90"/>
      <c r="D31" s="90"/>
    </row>
    <row r="32" spans="1:4" ht="12.75">
      <c r="A32" s="81"/>
      <c r="B32" s="77" t="s">
        <v>143</v>
      </c>
      <c r="C32" s="90"/>
      <c r="D32" s="90"/>
    </row>
    <row r="33" spans="1:4" ht="12.75">
      <c r="A33" s="81"/>
      <c r="B33" s="77" t="s">
        <v>144</v>
      </c>
      <c r="C33" s="90"/>
      <c r="D33" s="90"/>
    </row>
    <row r="34" spans="1:4" ht="12.75">
      <c r="A34" s="81"/>
      <c r="B34" s="77" t="s">
        <v>145</v>
      </c>
      <c r="C34" s="90"/>
      <c r="D34" s="90"/>
    </row>
    <row r="35" spans="1:4" ht="12.75">
      <c r="A35" s="81"/>
      <c r="B35" s="77" t="s">
        <v>146</v>
      </c>
      <c r="C35" s="90"/>
      <c r="D35" s="90"/>
    </row>
    <row r="36" spans="1:4" ht="12.75">
      <c r="A36" s="81"/>
      <c r="B36" s="77" t="s">
        <v>147</v>
      </c>
      <c r="C36" s="90">
        <f>C30-(C32+C33+C34+C35)</f>
        <v>272819</v>
      </c>
      <c r="D36" s="90">
        <f>D30-(D32+D33+D34+D35)</f>
        <v>285282</v>
      </c>
    </row>
    <row r="37" spans="1:4" ht="12.75">
      <c r="A37" s="81"/>
      <c r="B37" s="77" t="s">
        <v>148</v>
      </c>
      <c r="C37" s="90">
        <v>220158</v>
      </c>
      <c r="D37" s="90">
        <f>Eredménykimutatás!M30</f>
        <v>283562</v>
      </c>
    </row>
    <row r="38" spans="1:4" ht="12.75">
      <c r="A38" s="81"/>
      <c r="B38" s="77" t="s">
        <v>149</v>
      </c>
      <c r="C38" s="90">
        <v>13334</v>
      </c>
      <c r="D38" s="90">
        <f>Eredménykimutatás!M25</f>
        <v>131720</v>
      </c>
    </row>
    <row r="39" spans="1:4" ht="12.75">
      <c r="A39" s="81"/>
      <c r="B39" s="77" t="s">
        <v>150</v>
      </c>
      <c r="C39" s="90">
        <v>220158</v>
      </c>
      <c r="D39" s="90">
        <f>Eredménykimutatás!K31</f>
        <v>283562</v>
      </c>
    </row>
    <row r="40" spans="1:4" ht="12.75">
      <c r="A40" s="81"/>
      <c r="B40" s="77" t="s">
        <v>151</v>
      </c>
      <c r="C40" s="90">
        <f>C30-C37</f>
        <v>52661</v>
      </c>
      <c r="D40" s="90">
        <f>D30-D37</f>
        <v>1720</v>
      </c>
    </row>
    <row r="41" spans="1:4" ht="25.5">
      <c r="A41" s="81"/>
      <c r="B41" s="82" t="s">
        <v>152</v>
      </c>
      <c r="C41" s="90">
        <v>0</v>
      </c>
      <c r="D41" s="88">
        <v>0</v>
      </c>
    </row>
  </sheetData>
  <sheetProtection selectLockedCells="1" selectUnlockedCells="1"/>
  <mergeCells count="9">
    <mergeCell ref="C11:D11"/>
    <mergeCell ref="C12:D12"/>
    <mergeCell ref="C13:D13"/>
    <mergeCell ref="C3:D3"/>
    <mergeCell ref="C4:D4"/>
    <mergeCell ref="C5:D5"/>
    <mergeCell ref="C6:D6"/>
    <mergeCell ref="C7:D7"/>
    <mergeCell ref="C10:D10"/>
  </mergeCells>
  <printOptions/>
  <pageMargins left="0.75" right="0.75" top="1" bottom="1" header="0.5118110236220472" footer="0.5118110236220472"/>
  <pageSetup horizontalDpi="300" verticalDpi="3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33"/>
  <sheetViews>
    <sheetView tabSelected="1" zoomScale="70" zoomScaleNormal="70" zoomScalePageLayoutView="0" workbookViewId="0" topLeftCell="D1">
      <selection activeCell="B7" sqref="B7"/>
    </sheetView>
  </sheetViews>
  <sheetFormatPr defaultColWidth="9.00390625" defaultRowHeight="12.75"/>
  <cols>
    <col min="1" max="1" width="33.25390625" style="93" customWidth="1"/>
    <col min="2" max="7" width="81.00390625" style="94" customWidth="1"/>
    <col min="8" max="16384" width="9.125" style="95" customWidth="1"/>
  </cols>
  <sheetData>
    <row r="1" spans="1:7" ht="30" customHeight="1">
      <c r="A1" s="96"/>
      <c r="B1" s="97" t="s">
        <v>153</v>
      </c>
      <c r="C1" s="97" t="s">
        <v>153</v>
      </c>
      <c r="D1" s="97" t="s">
        <v>153</v>
      </c>
      <c r="E1" s="97" t="s">
        <v>153</v>
      </c>
      <c r="F1" s="97" t="s">
        <v>153</v>
      </c>
      <c r="G1" s="97" t="s">
        <v>153</v>
      </c>
    </row>
    <row r="2" spans="1:7" ht="20.25" customHeight="1">
      <c r="A2" s="98" t="s">
        <v>108</v>
      </c>
      <c r="B2" s="90"/>
      <c r="C2" s="90"/>
      <c r="D2" s="90"/>
      <c r="E2" s="90"/>
      <c r="F2" s="90"/>
      <c r="G2" s="90"/>
    </row>
    <row r="3" spans="1:7" ht="20.25" customHeight="1">
      <c r="A3" s="96" t="s">
        <v>109</v>
      </c>
      <c r="B3" s="91" t="s">
        <v>154</v>
      </c>
      <c r="C3" s="91" t="s">
        <v>154</v>
      </c>
      <c r="D3" s="91" t="s">
        <v>154</v>
      </c>
      <c r="E3" s="91" t="s">
        <v>154</v>
      </c>
      <c r="F3" s="91" t="s">
        <v>154</v>
      </c>
      <c r="G3" s="91" t="s">
        <v>154</v>
      </c>
    </row>
    <row r="4" spans="1:7" ht="21.75" customHeight="1">
      <c r="A4" s="99" t="s">
        <v>110</v>
      </c>
      <c r="B4" s="91" t="s">
        <v>3</v>
      </c>
      <c r="C4" s="91" t="s">
        <v>155</v>
      </c>
      <c r="D4" s="91" t="s">
        <v>156</v>
      </c>
      <c r="E4" s="91" t="s">
        <v>157</v>
      </c>
      <c r="F4" s="91" t="s">
        <v>158</v>
      </c>
      <c r="G4" s="91" t="s">
        <v>159</v>
      </c>
    </row>
    <row r="5" spans="1:7" ht="12.75">
      <c r="A5" s="96"/>
      <c r="B5" s="90"/>
      <c r="C5" s="90"/>
      <c r="D5" s="90"/>
      <c r="E5" s="90"/>
      <c r="F5" s="90"/>
      <c r="G5" s="90"/>
    </row>
    <row r="6" spans="1:7" s="100" customFormat="1" ht="90">
      <c r="A6" s="99" t="s">
        <v>160</v>
      </c>
      <c r="B6" s="101" t="s">
        <v>184</v>
      </c>
      <c r="C6" s="101" t="s">
        <v>185</v>
      </c>
      <c r="D6" s="102" t="s">
        <v>186</v>
      </c>
      <c r="E6" s="101" t="s">
        <v>187</v>
      </c>
      <c r="F6" s="101" t="s">
        <v>188</v>
      </c>
      <c r="G6" s="101" t="s">
        <v>189</v>
      </c>
    </row>
    <row r="7" spans="1:7" ht="18" customHeight="1">
      <c r="A7" s="96" t="s">
        <v>161</v>
      </c>
      <c r="B7" s="103" t="s">
        <v>190</v>
      </c>
      <c r="C7" s="103" t="s">
        <v>190</v>
      </c>
      <c r="D7" s="104" t="s">
        <v>191</v>
      </c>
      <c r="E7" s="103" t="s">
        <v>192</v>
      </c>
      <c r="F7" s="105" t="s">
        <v>193</v>
      </c>
      <c r="G7" s="105" t="s">
        <v>194</v>
      </c>
    </row>
    <row r="8" spans="1:7" ht="18" customHeight="1">
      <c r="A8" s="177" t="s">
        <v>162</v>
      </c>
      <c r="B8" s="85" t="s">
        <v>163</v>
      </c>
      <c r="C8" s="85" t="s">
        <v>163</v>
      </c>
      <c r="D8" s="106" t="s">
        <v>163</v>
      </c>
      <c r="E8" s="85" t="s">
        <v>163</v>
      </c>
      <c r="F8" s="106" t="s">
        <v>163</v>
      </c>
      <c r="G8" s="85" t="s">
        <v>163</v>
      </c>
    </row>
    <row r="9" spans="1:7" ht="18" customHeight="1">
      <c r="A9" s="177"/>
      <c r="B9" s="106" t="s">
        <v>164</v>
      </c>
      <c r="C9" s="106" t="s">
        <v>164</v>
      </c>
      <c r="D9" s="106" t="s">
        <v>164</v>
      </c>
      <c r="E9" s="106" t="s">
        <v>164</v>
      </c>
      <c r="F9" s="85" t="s">
        <v>164</v>
      </c>
      <c r="G9" s="106" t="s">
        <v>164</v>
      </c>
    </row>
    <row r="10" spans="1:7" ht="18" customHeight="1">
      <c r="A10" s="177"/>
      <c r="B10" s="78" t="s">
        <v>165</v>
      </c>
      <c r="C10" s="78" t="s">
        <v>165</v>
      </c>
      <c r="D10" s="78" t="s">
        <v>165</v>
      </c>
      <c r="E10" s="78" t="s">
        <v>165</v>
      </c>
      <c r="F10" s="78" t="s">
        <v>165</v>
      </c>
      <c r="G10" s="78" t="s">
        <v>165</v>
      </c>
    </row>
    <row r="11" spans="1:7" ht="18" customHeight="1">
      <c r="A11" s="177"/>
      <c r="B11" s="78" t="s">
        <v>166</v>
      </c>
      <c r="C11" s="78" t="s">
        <v>166</v>
      </c>
      <c r="D11" s="85" t="s">
        <v>166</v>
      </c>
      <c r="E11" s="78" t="s">
        <v>166</v>
      </c>
      <c r="F11" s="78" t="s">
        <v>166</v>
      </c>
      <c r="G11" s="78" t="s">
        <v>166</v>
      </c>
    </row>
    <row r="12" spans="1:7" ht="18" customHeight="1">
      <c r="A12" s="96" t="s">
        <v>167</v>
      </c>
      <c r="B12" s="85"/>
      <c r="C12" s="85"/>
      <c r="D12" s="85"/>
      <c r="E12" s="85"/>
      <c r="F12" s="85"/>
      <c r="G12" s="85"/>
    </row>
    <row r="13" spans="1:7" ht="18" customHeight="1">
      <c r="A13" s="96" t="s">
        <v>168</v>
      </c>
      <c r="B13" s="107">
        <v>28464358</v>
      </c>
      <c r="C13" s="107">
        <v>25000000</v>
      </c>
      <c r="D13" s="107">
        <v>1000000</v>
      </c>
      <c r="E13" s="107">
        <v>14000000</v>
      </c>
      <c r="F13" s="107">
        <v>100000000</v>
      </c>
      <c r="G13" s="107">
        <v>2574000</v>
      </c>
    </row>
    <row r="14" spans="1:7" ht="18" customHeight="1">
      <c r="A14" s="96" t="s">
        <v>169</v>
      </c>
      <c r="B14" s="107">
        <v>26464358</v>
      </c>
      <c r="C14" s="107">
        <v>21774200</v>
      </c>
      <c r="D14" s="107">
        <v>1000000</v>
      </c>
      <c r="E14" s="107">
        <v>14000000</v>
      </c>
      <c r="F14" s="107">
        <v>100000000</v>
      </c>
      <c r="G14" s="107">
        <v>2574000</v>
      </c>
    </row>
    <row r="15" spans="1:7" ht="18" customHeight="1">
      <c r="A15" s="96" t="s">
        <v>170</v>
      </c>
      <c r="B15" s="107">
        <v>26464358</v>
      </c>
      <c r="C15" s="107">
        <v>21774200</v>
      </c>
      <c r="D15" s="107">
        <v>0</v>
      </c>
      <c r="E15" s="107">
        <v>4750000</v>
      </c>
      <c r="F15" s="107">
        <v>100000000</v>
      </c>
      <c r="G15" s="107">
        <v>2574000</v>
      </c>
    </row>
    <row r="16" spans="1:7" ht="18" customHeight="1">
      <c r="A16" s="96" t="s">
        <v>171</v>
      </c>
      <c r="B16" s="107">
        <v>28464358</v>
      </c>
      <c r="C16" s="107">
        <v>25000000</v>
      </c>
      <c r="D16" s="107">
        <v>1000000</v>
      </c>
      <c r="E16" s="107">
        <v>14000000</v>
      </c>
      <c r="F16" s="107">
        <v>100000000</v>
      </c>
      <c r="G16" s="107">
        <v>2574000</v>
      </c>
    </row>
    <row r="17" spans="1:7" ht="18" customHeight="1">
      <c r="A17" s="177" t="s">
        <v>172</v>
      </c>
      <c r="B17" s="106" t="s">
        <v>173</v>
      </c>
      <c r="C17" s="106" t="s">
        <v>173</v>
      </c>
      <c r="D17" s="106" t="s">
        <v>173</v>
      </c>
      <c r="E17" s="106" t="s">
        <v>173</v>
      </c>
      <c r="F17" s="106" t="s">
        <v>173</v>
      </c>
      <c r="G17" s="106" t="s">
        <v>173</v>
      </c>
    </row>
    <row r="18" spans="1:7" ht="18" customHeight="1">
      <c r="A18" s="177"/>
      <c r="B18" s="85" t="s">
        <v>174</v>
      </c>
      <c r="C18" s="85" t="s">
        <v>174</v>
      </c>
      <c r="D18" s="85" t="s">
        <v>174</v>
      </c>
      <c r="E18" s="85" t="s">
        <v>174</v>
      </c>
      <c r="F18" s="85" t="s">
        <v>174</v>
      </c>
      <c r="G18" s="85" t="s">
        <v>174</v>
      </c>
    </row>
    <row r="19" spans="2:7" ht="18" customHeight="1">
      <c r="B19" s="79" t="s">
        <v>175</v>
      </c>
      <c r="C19" s="79" t="s">
        <v>175</v>
      </c>
      <c r="D19" s="79" t="s">
        <v>175</v>
      </c>
      <c r="E19" s="79" t="s">
        <v>175</v>
      </c>
      <c r="F19" s="79" t="s">
        <v>175</v>
      </c>
      <c r="G19" s="79" t="s">
        <v>175</v>
      </c>
    </row>
    <row r="20" spans="1:7" ht="18" customHeight="1">
      <c r="A20" s="96" t="s">
        <v>176</v>
      </c>
      <c r="B20" s="78">
        <v>16700000</v>
      </c>
      <c r="C20" s="78"/>
      <c r="D20" s="78"/>
      <c r="E20" s="78"/>
      <c r="F20" s="78">
        <v>100000000</v>
      </c>
      <c r="G20" s="78"/>
    </row>
    <row r="21" spans="1:7" ht="18" customHeight="1">
      <c r="A21" s="96" t="s">
        <v>177</v>
      </c>
      <c r="B21" s="78">
        <v>11764358</v>
      </c>
      <c r="C21" s="107">
        <v>25000000</v>
      </c>
      <c r="D21" s="107">
        <v>1000000</v>
      </c>
      <c r="E21" s="107">
        <v>11500000</v>
      </c>
      <c r="F21" s="107"/>
      <c r="G21" s="107">
        <v>2574000</v>
      </c>
    </row>
    <row r="22" spans="1:7" ht="18" customHeight="1">
      <c r="A22" s="96" t="s">
        <v>178</v>
      </c>
      <c r="B22" s="78"/>
      <c r="C22" s="78"/>
      <c r="D22" s="78"/>
      <c r="E22" s="78">
        <v>2500000</v>
      </c>
      <c r="F22" s="78"/>
      <c r="G22" s="78"/>
    </row>
    <row r="23" spans="1:7" ht="18" customHeight="1">
      <c r="A23" s="96" t="s">
        <v>179</v>
      </c>
      <c r="B23" s="107">
        <f>SUM(B20:B22)</f>
        <v>28464358</v>
      </c>
      <c r="C23" s="107">
        <v>25000000</v>
      </c>
      <c r="D23" s="107">
        <v>1000000</v>
      </c>
      <c r="E23" s="107">
        <v>14000000</v>
      </c>
      <c r="F23" s="107">
        <v>100000000</v>
      </c>
      <c r="G23" s="107">
        <v>2574000</v>
      </c>
    </row>
    <row r="24" spans="1:7" ht="18" customHeight="1">
      <c r="A24" s="96"/>
      <c r="B24" s="108" t="s">
        <v>180</v>
      </c>
      <c r="C24" s="108" t="s">
        <v>180</v>
      </c>
      <c r="D24" s="108" t="s">
        <v>180</v>
      </c>
      <c r="E24" s="108" t="s">
        <v>180</v>
      </c>
      <c r="F24" s="108" t="s">
        <v>180</v>
      </c>
      <c r="G24" s="108" t="s">
        <v>180</v>
      </c>
    </row>
    <row r="25" spans="1:7" ht="18" customHeight="1">
      <c r="A25" s="96"/>
      <c r="B25" s="178" t="s">
        <v>195</v>
      </c>
      <c r="C25" s="179" t="s">
        <v>196</v>
      </c>
      <c r="D25" s="178" t="s">
        <v>197</v>
      </c>
      <c r="E25" s="183" t="s">
        <v>198</v>
      </c>
      <c r="F25" s="192" t="s">
        <v>199</v>
      </c>
      <c r="G25" s="195" t="s">
        <v>200</v>
      </c>
    </row>
    <row r="26" spans="1:7" ht="18" customHeight="1">
      <c r="A26" s="96"/>
      <c r="B26" s="178"/>
      <c r="C26" s="180"/>
      <c r="D26" s="178"/>
      <c r="E26" s="184"/>
      <c r="F26" s="193"/>
      <c r="G26" s="196"/>
    </row>
    <row r="27" spans="1:7" ht="18" customHeight="1">
      <c r="A27" s="96"/>
      <c r="B27" s="178"/>
      <c r="C27" s="180"/>
      <c r="D27" s="178"/>
      <c r="E27" s="184"/>
      <c r="F27" s="193"/>
      <c r="G27" s="196"/>
    </row>
    <row r="28" spans="1:7" ht="18" customHeight="1">
      <c r="A28" s="96"/>
      <c r="B28" s="178"/>
      <c r="C28" s="180"/>
      <c r="D28" s="178"/>
      <c r="E28" s="184"/>
      <c r="F28" s="193"/>
      <c r="G28" s="196"/>
    </row>
    <row r="29" spans="1:7" ht="93" customHeight="1">
      <c r="A29" s="96"/>
      <c r="B29" s="178"/>
      <c r="C29" s="181"/>
      <c r="D29" s="178"/>
      <c r="E29" s="185"/>
      <c r="F29" s="194"/>
      <c r="G29" s="197"/>
    </row>
    <row r="30" spans="1:7" ht="18" customHeight="1">
      <c r="A30" s="96"/>
      <c r="B30" s="103" t="s">
        <v>181</v>
      </c>
      <c r="C30" s="103" t="s">
        <v>181</v>
      </c>
      <c r="D30" s="103" t="s">
        <v>181</v>
      </c>
      <c r="E30" s="103" t="s">
        <v>181</v>
      </c>
      <c r="F30" s="103" t="s">
        <v>181</v>
      </c>
      <c r="G30" s="103" t="s">
        <v>181</v>
      </c>
    </row>
    <row r="31" spans="1:7" ht="111.75" customHeight="1">
      <c r="A31" s="96"/>
      <c r="B31" s="186" t="s">
        <v>201</v>
      </c>
      <c r="C31" s="187" t="s">
        <v>202</v>
      </c>
      <c r="D31" s="190" t="s">
        <v>203</v>
      </c>
      <c r="E31" s="173" t="s">
        <v>204</v>
      </c>
      <c r="F31" s="176" t="s">
        <v>205</v>
      </c>
      <c r="G31" s="182" t="s">
        <v>206</v>
      </c>
    </row>
    <row r="32" spans="1:7" ht="97.5" customHeight="1">
      <c r="A32" s="96"/>
      <c r="B32" s="186"/>
      <c r="C32" s="188"/>
      <c r="D32" s="191"/>
      <c r="E32" s="174"/>
      <c r="F32" s="176"/>
      <c r="G32" s="182"/>
    </row>
    <row r="33" spans="1:7" ht="78" customHeight="1">
      <c r="A33" s="96"/>
      <c r="B33" s="186"/>
      <c r="C33" s="189"/>
      <c r="D33" s="191"/>
      <c r="E33" s="175"/>
      <c r="F33" s="176"/>
      <c r="G33" s="182"/>
    </row>
  </sheetData>
  <sheetProtection selectLockedCells="1" selectUnlockedCells="1"/>
  <mergeCells count="14">
    <mergeCell ref="G31:G33"/>
    <mergeCell ref="E25:E29"/>
    <mergeCell ref="B31:B33"/>
    <mergeCell ref="C31:C33"/>
    <mergeCell ref="D31:D33"/>
    <mergeCell ref="F25:F29"/>
    <mergeCell ref="G25:G29"/>
    <mergeCell ref="E31:E33"/>
    <mergeCell ref="F31:F33"/>
    <mergeCell ref="A8:A11"/>
    <mergeCell ref="A17:A18"/>
    <mergeCell ref="B25:B29"/>
    <mergeCell ref="C25:C29"/>
    <mergeCell ref="D25:D29"/>
  </mergeCells>
  <printOptions/>
  <pageMargins left="0.75" right="0.75" top="1" bottom="1" header="0.5118110236220472" footer="0.5118110236220472"/>
  <pageSetup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2024-05-10T16:52:10Z</cp:lastPrinted>
  <dcterms:created xsi:type="dcterms:W3CDTF">2023-05-17T16:17:11Z</dcterms:created>
  <dcterms:modified xsi:type="dcterms:W3CDTF">2024-05-10T17:23:18Z</dcterms:modified>
  <cp:category/>
  <cp:version/>
  <cp:contentType/>
  <cp:contentStatus/>
</cp:coreProperties>
</file>